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8515" windowHeight="14340" activeTab="0"/>
  </bookViews>
  <sheets>
    <sheet name="12_13_19" sheetId="1" r:id="rId1"/>
    <sheet name="12_2_19" sheetId="2" r:id="rId2"/>
    <sheet name="10_14_19" sheetId="3" r:id="rId3"/>
    <sheet name="9_9_19" sheetId="4" r:id="rId4"/>
    <sheet name="8_16_19" sheetId="5" r:id="rId5"/>
    <sheet name="7_31_19" sheetId="6" r:id="rId6"/>
    <sheet name="7_18_19" sheetId="7" r:id="rId7"/>
    <sheet name="7_11_19" sheetId="8" r:id="rId8"/>
    <sheet name="6_6_19" sheetId="9" r:id="rId9"/>
    <sheet name="5_16_19" sheetId="10" r:id="rId10"/>
    <sheet name="4_3_19" sheetId="11" r:id="rId11"/>
    <sheet name="3_13_19" sheetId="12" r:id="rId12"/>
    <sheet name="2_19_19" sheetId="13" r:id="rId13"/>
  </sheets>
  <definedNames/>
  <calcPr fullCalcOnLoad="1"/>
</workbook>
</file>

<file path=xl/comments1.xml><?xml version="1.0" encoding="utf-8"?>
<comments xmlns="http://schemas.openxmlformats.org/spreadsheetml/2006/main">
  <authors>
    <author>asinnott</author>
  </authors>
  <commentList>
    <comment ref="Q7" authorId="0">
      <text>
        <r>
          <rPr>
            <sz val="9"/>
            <rFont val="Tahoma"/>
            <family val="2"/>
          </rPr>
          <t>Reduced from $2,000,000 by 5th Amendment. $1,500,000 moved to General set-aside.</t>
        </r>
      </text>
    </comment>
    <comment ref="G35" authorId="0">
      <text>
        <r>
          <rPr>
            <sz val="9"/>
            <rFont val="Tahoma"/>
            <family val="0"/>
          </rPr>
          <t>Reduced from $2,000,000 request</t>
        </r>
      </text>
    </comment>
    <comment ref="Q40"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 ref="Q41" authorId="0">
      <text>
        <r>
          <rPr>
            <sz val="9"/>
            <rFont val="Tahoma"/>
            <family val="0"/>
          </rPr>
          <t xml:space="preserve">Reduced from $4.5 million by the 5th Amendment
</t>
        </r>
      </text>
    </comment>
    <comment ref="Q42" authorId="0">
      <text>
        <r>
          <rPr>
            <sz val="9"/>
            <rFont val="Tahoma"/>
            <family val="2"/>
          </rPr>
          <t>Increased from $11,160,000 by 5th Amendment.</t>
        </r>
      </text>
    </comment>
    <comment ref="Q8" authorId="0">
      <text>
        <r>
          <rPr>
            <b/>
            <sz val="9"/>
            <rFont val="Tahoma"/>
            <family val="2"/>
          </rPr>
          <t>asinnott:</t>
        </r>
        <r>
          <rPr>
            <sz val="9"/>
            <rFont val="Tahoma"/>
            <family val="2"/>
          </rPr>
          <t xml:space="preserve">
$11,383,833 in unrequested NHTF moved to 2020-2 NOFA</t>
        </r>
      </text>
    </comment>
  </commentList>
</comments>
</file>

<file path=xl/comments2.xml><?xml version="1.0" encoding="utf-8"?>
<comments xmlns="http://schemas.openxmlformats.org/spreadsheetml/2006/main">
  <authors>
    <author>asinnott</author>
  </authors>
  <commentList>
    <comment ref="Q7" authorId="0">
      <text>
        <r>
          <rPr>
            <sz val="9"/>
            <rFont val="Tahoma"/>
            <family val="2"/>
          </rPr>
          <t>Reduced from $2,000,000 by 5th Amendment. $1,500,000 moved to General set-aside.</t>
        </r>
      </text>
    </comment>
    <comment ref="G35" authorId="0">
      <text>
        <r>
          <rPr>
            <sz val="9"/>
            <rFont val="Tahoma"/>
            <family val="0"/>
          </rPr>
          <t>Reduced from $2,000,000 request</t>
        </r>
      </text>
    </comment>
    <comment ref="Q40"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 ref="Q41" authorId="0">
      <text>
        <r>
          <rPr>
            <sz val="9"/>
            <rFont val="Tahoma"/>
            <family val="0"/>
          </rPr>
          <t xml:space="preserve">Reduced from $4.5 million by the 5th Amendment
</t>
        </r>
      </text>
    </comment>
    <comment ref="Q42" authorId="0">
      <text>
        <r>
          <rPr>
            <sz val="9"/>
            <rFont val="Tahoma"/>
            <family val="2"/>
          </rPr>
          <t>Increased from $11,160,000 by 5th Amendment.</t>
        </r>
      </text>
    </comment>
  </commentList>
</comments>
</file>

<file path=xl/comments3.xml><?xml version="1.0" encoding="utf-8"?>
<comments xmlns="http://schemas.openxmlformats.org/spreadsheetml/2006/main">
  <authors>
    <author>asinnott</author>
  </authors>
  <commentList>
    <comment ref="Q40"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 ref="G35" authorId="0">
      <text>
        <r>
          <rPr>
            <sz val="9"/>
            <rFont val="Tahoma"/>
            <family val="0"/>
          </rPr>
          <t>Reduced from $2,000,000 request</t>
        </r>
      </text>
    </comment>
    <comment ref="Q41" authorId="0">
      <text>
        <r>
          <rPr>
            <sz val="9"/>
            <rFont val="Tahoma"/>
            <family val="0"/>
          </rPr>
          <t xml:space="preserve">Reduced from $4.5 million by the 5th Amendment
</t>
        </r>
      </text>
    </comment>
    <comment ref="Q7" authorId="0">
      <text>
        <r>
          <rPr>
            <sz val="9"/>
            <rFont val="Tahoma"/>
            <family val="2"/>
          </rPr>
          <t>Reduced from $2,000,000 by 5th Amendment. $1,500,000 moved to General set-aside.</t>
        </r>
      </text>
    </comment>
    <comment ref="Q42" authorId="0">
      <text>
        <r>
          <rPr>
            <sz val="9"/>
            <rFont val="Tahoma"/>
            <family val="2"/>
          </rPr>
          <t>Increased from $11,160,000 by 5th Amendment.</t>
        </r>
      </text>
    </comment>
  </commentList>
</comments>
</file>

<file path=xl/comments4.xml><?xml version="1.0" encoding="utf-8"?>
<comments xmlns="http://schemas.openxmlformats.org/spreadsheetml/2006/main">
  <authors>
    <author>asinnott</author>
  </authors>
  <commentList>
    <comment ref="Q39"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5.xml><?xml version="1.0" encoding="utf-8"?>
<comments xmlns="http://schemas.openxmlformats.org/spreadsheetml/2006/main">
  <authors>
    <author>asinnott</author>
  </authors>
  <commentList>
    <comment ref="Q39"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6.xml><?xml version="1.0" encoding="utf-8"?>
<comments xmlns="http://schemas.openxmlformats.org/spreadsheetml/2006/main">
  <authors>
    <author>asinnott</author>
  </authors>
  <commentList>
    <comment ref="Q37"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7.xml><?xml version="1.0" encoding="utf-8"?>
<comments xmlns="http://schemas.openxmlformats.org/spreadsheetml/2006/main">
  <authors>
    <author>asinnott</author>
  </authors>
  <commentList>
    <comment ref="Q37"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8.xml><?xml version="1.0" encoding="utf-8"?>
<comments xmlns="http://schemas.openxmlformats.org/spreadsheetml/2006/main">
  <authors>
    <author>asinnott</author>
  </authors>
  <commentList>
    <comment ref="Q37" authorId="0">
      <text>
        <r>
          <rPr>
            <sz val="9"/>
            <rFont val="Tahoma"/>
            <family val="2"/>
          </rPr>
          <t>Up to $8,401,779 in additional HOME may be available to fully fund all HOME-eligible and 2019 9% HTC layered awarded applications once the 2nd Amendment to the 2019-1 NOFA becomes effective on or before the Board meeting on July 25, 2019.</t>
        </r>
      </text>
    </comment>
  </commentList>
</comments>
</file>

<file path=xl/comments9.xml><?xml version="1.0" encoding="utf-8"?>
<comments xmlns="http://schemas.openxmlformats.org/spreadsheetml/2006/main">
  <authors>
    <author>asinnott</author>
  </authors>
  <commentList>
    <comment ref="Q35" authorId="0">
      <text>
        <r>
          <rPr>
            <sz val="9"/>
            <rFont val="Tahoma"/>
            <family val="2"/>
          </rPr>
          <t>Up to $8,401,779 in additional HOME may be available to fully fund all HOME-eligible and 2019 9% HTC layered awarded applications once the 2nd Amendment to the 2019-1 NOFA becomes effective on or before the Board meeting on July 25, 2019.</t>
        </r>
      </text>
    </comment>
  </commentList>
</comments>
</file>

<file path=xl/sharedStrings.xml><?xml version="1.0" encoding="utf-8"?>
<sst xmlns="http://schemas.openxmlformats.org/spreadsheetml/2006/main" count="3724" uniqueCount="208">
  <si>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</si>
  <si>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 xml:space="preserve">Total Set Aside Funding Level: </t>
  </si>
  <si>
    <t>TDHCA Application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</si>
  <si>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</si>
  <si>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</si>
  <si>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</si>
  <si>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</si>
  <si>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</si>
  <si>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</si>
  <si>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</si>
  <si>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</si>
  <si>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</si>
  <si>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</si>
  <si>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Date Received ³</t>
  </si>
  <si>
    <t>Comments</t>
  </si>
  <si>
    <t>General</t>
  </si>
  <si>
    <t>Total Amount Requested Under SH/SR Set Aside</t>
  </si>
  <si>
    <t>CHDO (HOME funds only)</t>
  </si>
  <si>
    <t>TDHCA#</t>
  </si>
  <si>
    <t>Total Amount Requested Under CHDO Set Aside</t>
  </si>
  <si>
    <t>Total Amount Awarded Under CHDO Set Aside</t>
  </si>
  <si>
    <t>Total Amount Remaining Under CHDO Set Aside</t>
  </si>
  <si>
    <t>NSP1 PI (available statewide)</t>
  </si>
  <si>
    <t>TCAP RF (available statewide)</t>
  </si>
  <si>
    <t>Total Amount Requested Under General Set Aside: Development Sites in non-PJs</t>
  </si>
  <si>
    <t>Total Amount Requested Under General Set Aside: Development Sites in PJs</t>
  </si>
  <si>
    <t>Total Amount Requested Under General Set Aside: TOTAL</t>
  </si>
  <si>
    <t>Total Amount Awarded Under General Set Aside (HOME)</t>
  </si>
  <si>
    <t>Total Amount Awarded Under General Set Aside (TCAP RF)</t>
  </si>
  <si>
    <t>Total Amount Awarded Under General Set Aside (NSP1 PI)</t>
  </si>
  <si>
    <t>Total Amount Remaining Under General Set Aside (HOME)</t>
  </si>
  <si>
    <t>Total Amount Remaining Under General Set Aside (TCAP RF)</t>
  </si>
  <si>
    <t>Total Amount Remaining Under General Set Aside (NSP1 PI)</t>
  </si>
  <si>
    <t>1 = Housing Activity: New Construction=NC, Rehabilitation=R, ADR = Adaptive Reuse</t>
  </si>
  <si>
    <t>2= Layering of Other Department Funds: 9%=9% Competitive Tax Credits, 4%=4% Tax Credit Program</t>
  </si>
  <si>
    <t xml:space="preserve">3 =  Date Received: The date that the application, all required 3rd Party Reports, Application Fees (if applicable), and Certificate of Reservation (if applicable) were received. </t>
  </si>
  <si>
    <t>Total Amount Awarded Under SH/SR Set Aside</t>
  </si>
  <si>
    <t>Total Set Aside Funding Level:</t>
  </si>
  <si>
    <t xml:space="preserve">HOME (limited availability statewide) </t>
  </si>
  <si>
    <t>TCAP RF</t>
  </si>
  <si>
    <t>NHTF</t>
  </si>
  <si>
    <t>Supportive Housing/ Soft Repayment (SH/SR)</t>
  </si>
  <si>
    <t xml:space="preserve">Applications sorted by date received within each set-aside. </t>
  </si>
  <si>
    <t>NSP1 PI and TCAP RF Total</t>
  </si>
  <si>
    <t>Total Amount Remaining Under SH/SR Set Aside (NHTF)</t>
  </si>
  <si>
    <t>Total Amount Remaining Under SH/SR Set Aside (TCAP RF)</t>
  </si>
  <si>
    <t>Primrose Village</t>
  </si>
  <si>
    <t>2019-1 Multifamily Direct Loan Program - Application Log - February 19,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</si>
  <si>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t>
    </r>
  </si>
  <si>
    <t>Preservation (TCAP RF only)</t>
  </si>
  <si>
    <t>Weslaco</t>
  </si>
  <si>
    <t>Hidalgo</t>
  </si>
  <si>
    <t>NC</t>
  </si>
  <si>
    <t>Robstown</t>
  </si>
  <si>
    <t>Nueces</t>
  </si>
  <si>
    <t>R</t>
  </si>
  <si>
    <t>Sierra Royale Apartments</t>
  </si>
  <si>
    <t>Total Amount Requested Under Preservation Set Aside</t>
  </si>
  <si>
    <t>Total Amount Awarded Under Preservation Set Aside</t>
  </si>
  <si>
    <t>Total Amount Remaining Under Preservation Set Aside</t>
  </si>
  <si>
    <t>Received 9% HTC allocation in 2004 for new construction</t>
  </si>
  <si>
    <t>Received 4% HTC allocation and DL award in 2017, subsequently return</t>
  </si>
  <si>
    <t>2019-1 Multifamily Direct Loan Program - Application Log - March 13, 2019</t>
  </si>
  <si>
    <t>Garland</t>
  </si>
  <si>
    <t>Dallas</t>
  </si>
  <si>
    <t>Received 9% HTC allocation in 2015 and reallocated 9% HTC in 2017</t>
  </si>
  <si>
    <t>City Square Lofts</t>
  </si>
  <si>
    <t>Received 9% HTC allocation in 2018</t>
  </si>
  <si>
    <t>Avanti at Sienna Palms Legacy</t>
  </si>
  <si>
    <t>Weslaco ETJ</t>
  </si>
  <si>
    <t>Elderly</t>
  </si>
  <si>
    <t>Grim Hotel Apartments</t>
  </si>
  <si>
    <t>Texarkana</t>
  </si>
  <si>
    <t>Bowie</t>
  </si>
  <si>
    <t>ADR</t>
  </si>
  <si>
    <t>McMullen Square Apartments</t>
  </si>
  <si>
    <t>San Antonio</t>
  </si>
  <si>
    <t>Bexar</t>
  </si>
  <si>
    <t>Received 4% HTC allocation in January 2019</t>
  </si>
  <si>
    <t>Previously applied under application 18454</t>
  </si>
  <si>
    <t>Austin</t>
  </si>
  <si>
    <t>Travis</t>
  </si>
  <si>
    <t>Bridge at Loyola Lofts</t>
  </si>
  <si>
    <t>2019-1 Multifamily Direct Loan Program - Application Log - April 3, 2019</t>
  </si>
  <si>
    <t>Casa de Manana Apartments</t>
  </si>
  <si>
    <t>Corpus Christi</t>
  </si>
  <si>
    <t>The Reserves at Saddleback Ranch</t>
  </si>
  <si>
    <t>Wolfforth</t>
  </si>
  <si>
    <t>Lubbock</t>
  </si>
  <si>
    <t>Heritage Heights at Abilene</t>
  </si>
  <si>
    <t>Abilene</t>
  </si>
  <si>
    <t>Taylor</t>
  </si>
  <si>
    <t>Ennis Trails</t>
  </si>
  <si>
    <t>Ennis</t>
  </si>
  <si>
    <t>Ellis</t>
  </si>
  <si>
    <t>Lakeridge Villas</t>
  </si>
  <si>
    <t>Everly Plaza</t>
  </si>
  <si>
    <t>Fort Worth</t>
  </si>
  <si>
    <t>Tarrant</t>
  </si>
  <si>
    <t>Arlington</t>
  </si>
  <si>
    <t>3104 Division Lofts</t>
  </si>
  <si>
    <t>Received 4% HTC allocation in January 2019 for application 18602</t>
  </si>
  <si>
    <t>Churchill at Golden Triangle</t>
  </si>
  <si>
    <t>The Residences at Alsbury</t>
  </si>
  <si>
    <t>Burleson</t>
  </si>
  <si>
    <t>Johnson</t>
  </si>
  <si>
    <t>Tool Cedar Trails</t>
  </si>
  <si>
    <t>Tool</t>
  </si>
  <si>
    <t>Henderson</t>
  </si>
  <si>
    <t>Heritage Estates at Huntsville</t>
  </si>
  <si>
    <t xml:space="preserve">Huntsville </t>
  </si>
  <si>
    <t>Walker</t>
  </si>
  <si>
    <t>New Hope Housing Avenue J</t>
  </si>
  <si>
    <t>Houston</t>
  </si>
  <si>
    <t>Harris</t>
  </si>
  <si>
    <t>Supportive Housing</t>
  </si>
  <si>
    <t>Riverwood Commons II</t>
  </si>
  <si>
    <t>Bastrop</t>
  </si>
  <si>
    <t>Sagebrush Terrace</t>
  </si>
  <si>
    <t>Jarrell</t>
  </si>
  <si>
    <t>Williamson</t>
  </si>
  <si>
    <t>Foundation Village</t>
  </si>
  <si>
    <t>St. Elmo Commons</t>
  </si>
  <si>
    <t>Franklin Trails</t>
  </si>
  <si>
    <t>Franklin</t>
  </si>
  <si>
    <t>Robertson</t>
  </si>
  <si>
    <t>Freedom's Path at Kerrville II</t>
  </si>
  <si>
    <t>Kerrville</t>
  </si>
  <si>
    <t>Kerr</t>
  </si>
  <si>
    <t>Luna Flats</t>
  </si>
  <si>
    <t>Hamilton Wolfe Lofts</t>
  </si>
  <si>
    <t>Avanti at South Bluff</t>
  </si>
  <si>
    <t>Avanti Legacy Bayside</t>
  </si>
  <si>
    <t>Recon</t>
  </si>
  <si>
    <t>1 = Housing Activity: New Construction=NC, Rehabilitation=R, ADR = Adaptive Reuse, Recon = Reconstruction</t>
  </si>
  <si>
    <t>Casitas Lantana</t>
  </si>
  <si>
    <t>Brownsville</t>
  </si>
  <si>
    <t>Cameron</t>
  </si>
  <si>
    <t>Avanti Legacy at Emerald Point</t>
  </si>
  <si>
    <t>McAllen</t>
  </si>
  <si>
    <t>Avanti at Emerald Point</t>
  </si>
  <si>
    <t>Heritage Heights at Big Spring</t>
  </si>
  <si>
    <t>Big Spring</t>
  </si>
  <si>
    <t>Howard</t>
  </si>
  <si>
    <t>NSP1 PI (available statewide, including PJs)</t>
  </si>
  <si>
    <t>TCAP RF (available statewide, including PJs)</t>
  </si>
  <si>
    <r>
      <t xml:space="preserve">3 =  Date Received: The date that the application, all required 3rd Party Reports, and Application Fees (if applicable)  were received. All 2019 9%-layered applications were considered received 4/2/19 in accordance with 10 TAC </t>
    </r>
    <r>
      <rPr>
        <sz val="8"/>
        <color indexed="8"/>
        <rFont val="Times New Roman"/>
        <family val="1"/>
      </rPr>
      <t>§</t>
    </r>
    <r>
      <rPr>
        <sz val="8"/>
        <color indexed="8"/>
        <rFont val="Calibri"/>
        <family val="2"/>
      </rPr>
      <t>13.4(c)(2).</t>
    </r>
  </si>
  <si>
    <t>2019-1 Multifamily Direct Loan Program - Application Log - May 16,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</si>
  <si>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First Amendment to 2019-1 NOFA published in the </t>
    </r>
    <r>
      <rPr>
        <b/>
        <i/>
        <sz val="10"/>
        <color indexed="8"/>
        <rFont val="Calibri"/>
        <family val="2"/>
      </rPr>
      <t xml:space="preserve">Texas Register </t>
    </r>
    <r>
      <rPr>
        <b/>
        <sz val="10"/>
        <color indexed="8"/>
        <rFont val="Calibri"/>
        <family val="2"/>
      </rPr>
      <t>on 5/10/19</t>
    </r>
  </si>
  <si>
    <t>To be recommended for TCAP RF award at 5/23/19 Board meeting</t>
  </si>
  <si>
    <t>To be recommended for NSP1 PI award at 5/23/19 Board meeting</t>
  </si>
  <si>
    <t>Recommended for NSP1 PI award at 5/23/19 Board meeting</t>
  </si>
  <si>
    <t>Recommended for TCAP RF award at 5/23/19 Board meeting</t>
  </si>
  <si>
    <t>The Residences at Overlook Ridge</t>
  </si>
  <si>
    <t>Canyon Lake</t>
  </si>
  <si>
    <t>Comal</t>
  </si>
  <si>
    <t>2019-1 Multifamily Direct Loan Program - Application Log - June 6, 2019</t>
  </si>
  <si>
    <t>Saline Creek Senior Village</t>
  </si>
  <si>
    <t>Noonday</t>
  </si>
  <si>
    <t>Smith</t>
  </si>
  <si>
    <t>Revised financing in accordance with 10 TAC 13.5(f)</t>
  </si>
  <si>
    <t>Palladium Redbird</t>
  </si>
  <si>
    <t xml:space="preserve">Dallas </t>
  </si>
  <si>
    <t>Direct Loan request withdrawn</t>
  </si>
  <si>
    <t>Application withdrawn</t>
  </si>
  <si>
    <t>2019-1 Multifamily Direct Loan Program - Application Log - July 11, 2019</t>
  </si>
  <si>
    <t>Requested Direct Loan amount of $1,500,000 reduced by REA</t>
  </si>
  <si>
    <t>2019-1 Multifamily Direct Loan Program - Application Log - July 18, 2019</t>
  </si>
  <si>
    <t>To be recommended for HOME at 7/25/19 Board meeting</t>
  </si>
  <si>
    <t>Terminated</t>
  </si>
  <si>
    <t>Withdrawn</t>
  </si>
  <si>
    <t>Total Amount Requested Under General Set Aside: Development Sites in HOME-eligible areas</t>
  </si>
  <si>
    <t>Total Amount Requested Under General Set Aside: Development Sites in non-HOME-eligible areas</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</si>
  <si>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1st Amendment to 2019-1 NOFA published in the </t>
    </r>
    <r>
      <rPr>
        <b/>
        <i/>
        <sz val="10"/>
        <color indexed="8"/>
        <rFont val="Calibri"/>
        <family val="2"/>
      </rPr>
      <t>Texas Register</t>
    </r>
    <r>
      <rPr>
        <b/>
        <sz val="10"/>
        <color indexed="8"/>
        <rFont val="Calibri"/>
        <family val="2"/>
      </rPr>
      <t>on 5/10/19, and 2nd and 3rd Amendments to 2019-1 NOFA to be approved at 7/25/19 Board Meeting</t>
    </r>
  </si>
  <si>
    <t>To be recommended for NHTF at 7/25/19 Board meeting</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</si>
  <si>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1st, 2nd, and 3rd Amendment to 2019-1 NOFA published in the </t>
    </r>
    <r>
      <rPr>
        <b/>
        <i/>
        <sz val="10"/>
        <color indexed="8"/>
        <rFont val="Calibri"/>
        <family val="2"/>
      </rPr>
      <t>Texas Register</t>
    </r>
    <r>
      <rPr>
        <b/>
        <sz val="10"/>
        <color indexed="8"/>
        <rFont val="Calibri"/>
        <family val="2"/>
      </rPr>
      <t>on 5/10/19 and 8/9/19</t>
    </r>
  </si>
  <si>
    <t>Recommended for NHTF at 7/25/19 Board meeting</t>
  </si>
  <si>
    <t>2019-1 Multifamily Direct Loan Program - Application Log - July 31, 2019</t>
  </si>
  <si>
    <t>Recommended for HOME at 7/25/19 Board meeting</t>
  </si>
  <si>
    <t>Application withdrawn 8/6/19</t>
  </si>
  <si>
    <t>Merritt Sunset</t>
  </si>
  <si>
    <t>Midland</t>
  </si>
  <si>
    <t>Roosevelt Gardens</t>
  </si>
  <si>
    <t>2019-1 Multifamily Direct Loan Program - Application Log - August 16,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</si>
  <si>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1st, 2nd, 3rd, and 4th Amendments to 2019-1 NOFA subsequently published in the </t>
    </r>
    <r>
      <rPr>
        <b/>
        <i/>
        <sz val="10"/>
        <color indexed="8"/>
        <rFont val="Calibri"/>
        <family val="2"/>
      </rPr>
      <t>Texas Register</t>
    </r>
  </si>
  <si>
    <t>Application withdrawn 8/29/19</t>
  </si>
  <si>
    <t>TBD*</t>
  </si>
  <si>
    <t>Recommended for 9% HTC w/out DL funds at 7/25/19 Board meeting</t>
  </si>
  <si>
    <t>Application withdrawn 7/11/19</t>
  </si>
  <si>
    <t>Total Amount Currently Requested Under General Set Aside: Development Sites in HOME-eligible areas</t>
  </si>
  <si>
    <t>Total Amount Currently Requested Under General Set Aside: Development Sites in non-HOME-eligible areas</t>
  </si>
  <si>
    <t>Total Amount Currently Requested Under General Set Aside: TOTAL</t>
  </si>
  <si>
    <t>The Walzem</t>
  </si>
  <si>
    <t>On waiting list for 2019 9% HTC</t>
  </si>
  <si>
    <t>* = Board action taken 7/25/19 states that 2019 9% HTC-layered applications that did not receive 9% allocation on 7/25/19 will be considered Priority 3 applications in accordance with 10 TAC 13.4(c)(3) should they come off waiting list before 11/26/19.</t>
  </si>
  <si>
    <t>Fish Pond at Corpus Christi</t>
  </si>
  <si>
    <t>2019-1 Multifamily Direct Loan Program - Application Log - September 9, 2019</t>
  </si>
  <si>
    <t>2nd Request for NHTF; request greater than amount available in region</t>
  </si>
  <si>
    <t>2019-1 Multifamily Direct Loan Program - Application Log - October 14, 2019</t>
  </si>
  <si>
    <t>Awarded from waiting list for 2019 9% HTC on 10/10/19</t>
  </si>
  <si>
    <t>Recommended for TCAP RF award at 10/10/19 Board meeting</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</si>
  <si>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1st, 2nd, 3rd, 4th, and 5th Amendments to 2019-1 NOFA subsequently published in the </t>
    </r>
    <r>
      <rPr>
        <b/>
        <i/>
        <sz val="10"/>
        <color indexed="8"/>
        <rFont val="Calibri"/>
        <family val="2"/>
      </rPr>
      <t>Texas Register</t>
    </r>
  </si>
  <si>
    <t>To be recommended for award of NHTF at 12/12/19 Board meeting</t>
  </si>
  <si>
    <t>To be recommended for award of TCAP RF at 12/12/19 Board meeting</t>
  </si>
  <si>
    <t>2019-1 Multifamily Direct Loan Program - Application Log - December 2, 2019</t>
  </si>
  <si>
    <t>2019-1 Multifamily Direct Loan Program - Application Log - December 13, 2019</t>
  </si>
  <si>
    <t>Recommended for award of NHTF at 12/12/19 Board meeting</t>
  </si>
  <si>
    <t>Recommended for award of TCAP RF at 12/12/19 Board meeting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</si>
</sst>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409]dddd\,\ mmmm\ dd\,\ yyyy"/>
    <numFmt numFmtId="167" formatCode="[$-409]h:mm:ss\ AM/PM"/>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61">
    <font>
      <sz val="11"/>
      <color theme="1"/>
      <name val="Calibri"/>
      <family val="2"/>
    </font>
    <font>
      <sz val="11"/>
      <color indexed="8"/>
      <name val="Calibri"/>
      <family val="2"/>
    </font>
    <font>
      <sz val="10"/>
      <color indexed="8"/>
      <name val="Arial"/>
      <family val="2"/>
    </font>
    <font>
      <b/>
      <i/>
      <sz val="10"/>
      <color indexed="8"/>
      <name val="Calibri"/>
      <family val="2"/>
    </font>
    <font>
      <b/>
      <sz val="10"/>
      <color indexed="8"/>
      <name val="Calibri"/>
      <family val="2"/>
    </font>
    <font>
      <sz val="8"/>
      <color indexed="8"/>
      <name val="Times New Roman"/>
      <family val="1"/>
    </font>
    <font>
      <sz val="8"/>
      <color indexed="8"/>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aramond"/>
      <family val="1"/>
    </font>
    <font>
      <i/>
      <sz val="9"/>
      <color indexed="8"/>
      <name val="Calibri"/>
      <family val="2"/>
    </font>
    <font>
      <sz val="9"/>
      <color indexed="8"/>
      <name val="Calibri"/>
      <family val="2"/>
    </font>
    <font>
      <sz val="12"/>
      <color indexed="8"/>
      <name val="Calibri"/>
      <family val="2"/>
    </font>
    <font>
      <sz val="10"/>
      <color indexed="8"/>
      <name val="Calibri"/>
      <family val="2"/>
    </font>
    <font>
      <b/>
      <sz val="12"/>
      <color indexed="8"/>
      <name val="Calibri"/>
      <family val="2"/>
    </font>
    <font>
      <sz val="11"/>
      <name val="Calibri"/>
      <family val="2"/>
    </font>
    <font>
      <b/>
      <sz val="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i/>
      <sz val="9"/>
      <color theme="1"/>
      <name val="Calibri"/>
      <family val="2"/>
    </font>
    <font>
      <sz val="9"/>
      <color theme="1"/>
      <name val="Calibri"/>
      <family val="2"/>
    </font>
    <font>
      <sz val="12"/>
      <color theme="1"/>
      <name val="Calibri"/>
      <family val="2"/>
    </font>
    <font>
      <b/>
      <sz val="10"/>
      <color theme="1"/>
      <name val="Calibri"/>
      <family val="2"/>
    </font>
    <font>
      <b/>
      <sz val="12"/>
      <color theme="1"/>
      <name val="Calibri"/>
      <family val="2"/>
    </font>
    <font>
      <sz val="8"/>
      <color theme="1"/>
      <name val="Calibri"/>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medium"/>
      <bottom style="medium"/>
    </border>
    <border>
      <left style="thin"/>
      <right style="thin"/>
      <top style="medium"/>
      <bottom>
        <color indexed="63"/>
      </bottom>
    </border>
    <border>
      <left style="thin"/>
      <right/>
      <top style="medium"/>
      <bottom>
        <color indexed="63"/>
      </bottom>
    </border>
    <border>
      <left/>
      <right/>
      <top style="medium"/>
      <bottom>
        <color indexed="63"/>
      </bottom>
    </border>
    <border>
      <left/>
      <right style="thin"/>
      <top style="medium"/>
      <bottom>
        <color indexed="63"/>
      </bottom>
    </border>
    <border>
      <left style="thin"/>
      <right style="thin"/>
      <top style="medium"/>
      <bottom style="thin"/>
    </border>
    <border>
      <left style="thin"/>
      <right/>
      <top style="medium"/>
      <bottom style="medium"/>
    </border>
    <border>
      <left/>
      <right/>
      <top style="medium"/>
      <bottom style="medium"/>
    </border>
    <border>
      <left/>
      <right style="thin"/>
      <top style="medium"/>
      <bottom style="medium"/>
    </border>
    <border>
      <left/>
      <right/>
      <top style="medium"/>
      <bottom style="thin"/>
    </border>
    <border>
      <left/>
      <right style="thin"/>
      <top style="medium"/>
      <bottom style="thin"/>
    </border>
    <border>
      <left>
        <color indexed="63"/>
      </left>
      <right>
        <color indexed="63"/>
      </right>
      <top style="thin"/>
      <bottom style="medium"/>
    </border>
    <border>
      <left style="thin"/>
      <right/>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right style="thin"/>
      <top>
        <color indexed="63"/>
      </top>
      <bottom style="thin"/>
    </border>
    <border>
      <left style="thin"/>
      <right style="thin"/>
      <top>
        <color indexed="63"/>
      </top>
      <bottom style="thin"/>
    </border>
    <border>
      <left style="thin"/>
      <right style="thin"/>
      <top style="thin"/>
      <bottom style="medium"/>
    </border>
    <border>
      <left style="thin"/>
      <right/>
      <top style="thin"/>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3">
    <xf numFmtId="0" fontId="0" fillId="0" borderId="0" xfId="0" applyFont="1" applyAlignment="1">
      <alignment/>
    </xf>
    <xf numFmtId="0" fontId="52" fillId="0" borderId="0" xfId="0" applyFont="1" applyAlignment="1">
      <alignment/>
    </xf>
    <xf numFmtId="0" fontId="52" fillId="0" borderId="0" xfId="0" applyFont="1" applyFill="1" applyAlignment="1">
      <alignment/>
    </xf>
    <xf numFmtId="0" fontId="53" fillId="33" borderId="0" xfId="0" applyFont="1" applyFill="1" applyBorder="1" applyAlignment="1">
      <alignment horizontal="left" vertical="center" wrapText="1"/>
    </xf>
    <xf numFmtId="0" fontId="0" fillId="0" borderId="0" xfId="0" applyFont="1" applyAlignment="1">
      <alignment horizontal="left" vertical="center" wrapText="1"/>
    </xf>
    <xf numFmtId="0" fontId="54" fillId="33" borderId="0" xfId="0" applyFont="1" applyFill="1" applyBorder="1" applyAlignment="1">
      <alignment horizontal="left" vertical="center" wrapText="1"/>
    </xf>
    <xf numFmtId="164" fontId="0" fillId="0" borderId="0" xfId="0" applyNumberFormat="1" applyFont="1" applyFill="1" applyBorder="1" applyAlignment="1">
      <alignment/>
    </xf>
    <xf numFmtId="164" fontId="0" fillId="0" borderId="10" xfId="0" applyNumberFormat="1" applyFont="1" applyFill="1" applyBorder="1" applyAlignment="1">
      <alignment/>
    </xf>
    <xf numFmtId="0" fontId="55" fillId="0" borderId="0" xfId="0" applyFont="1" applyBorder="1" applyAlignment="1">
      <alignment horizontal="left"/>
    </xf>
    <xf numFmtId="0" fontId="0" fillId="0" borderId="0" xfId="0" applyFont="1" applyAlignment="1">
      <alignment wrapText="1"/>
    </xf>
    <xf numFmtId="0" fontId="30" fillId="34" borderId="11" xfId="57" applyFont="1" applyFill="1" applyBorder="1" applyAlignment="1">
      <alignment horizontal="center" wrapText="1"/>
      <protection/>
    </xf>
    <xf numFmtId="0" fontId="0" fillId="33" borderId="11" xfId="0" applyFont="1" applyFill="1" applyBorder="1" applyAlignment="1">
      <alignment horizontal="center"/>
    </xf>
    <xf numFmtId="42" fontId="0" fillId="33" borderId="11" xfId="44" applyNumberFormat="1" applyFont="1" applyFill="1" applyBorder="1" applyAlignment="1">
      <alignment/>
    </xf>
    <xf numFmtId="0" fontId="0" fillId="33" borderId="11" xfId="44" applyNumberFormat="1" applyFont="1" applyFill="1" applyBorder="1" applyAlignment="1">
      <alignment/>
    </xf>
    <xf numFmtId="0" fontId="0" fillId="33" borderId="11" xfId="0" applyFont="1" applyFill="1" applyBorder="1" applyAlignment="1">
      <alignment/>
    </xf>
    <xf numFmtId="9" fontId="0" fillId="33" borderId="11" xfId="0" applyNumberFormat="1" applyFont="1" applyFill="1" applyBorder="1" applyAlignment="1">
      <alignment/>
    </xf>
    <xf numFmtId="14" fontId="0" fillId="33" borderId="11" xfId="0" applyNumberFormat="1" applyFont="1" applyFill="1" applyBorder="1" applyAlignment="1">
      <alignment/>
    </xf>
    <xf numFmtId="0" fontId="0" fillId="33" borderId="11" xfId="0" applyFont="1" applyFill="1" applyBorder="1" applyAlignment="1">
      <alignment/>
    </xf>
    <xf numFmtId="165" fontId="50" fillId="33" borderId="12" xfId="44" applyNumberFormat="1" applyFont="1" applyFill="1" applyBorder="1" applyAlignment="1">
      <alignment vertical="top" wrapText="1"/>
    </xf>
    <xf numFmtId="0" fontId="50" fillId="0" borderId="12" xfId="0" applyFont="1" applyFill="1" applyBorder="1" applyAlignment="1">
      <alignment horizontal="center" vertical="top" wrapText="1"/>
    </xf>
    <xf numFmtId="0" fontId="50" fillId="0" borderId="12" xfId="0" applyFont="1" applyFill="1" applyBorder="1" applyAlignment="1">
      <alignment wrapText="1"/>
    </xf>
    <xf numFmtId="0" fontId="50" fillId="0" borderId="12" xfId="0" applyFont="1" applyFill="1" applyBorder="1" applyAlignment="1">
      <alignment horizontal="right" vertical="top" wrapText="1"/>
    </xf>
    <xf numFmtId="165" fontId="50" fillId="33" borderId="13" xfId="44" applyNumberFormat="1" applyFont="1" applyFill="1" applyBorder="1" applyAlignment="1">
      <alignment vertical="top" wrapText="1"/>
    </xf>
    <xf numFmtId="0" fontId="50" fillId="0" borderId="14" xfId="0" applyFont="1" applyFill="1" applyBorder="1" applyAlignment="1">
      <alignment horizontal="center" vertical="top" wrapText="1"/>
    </xf>
    <xf numFmtId="0" fontId="50" fillId="0" borderId="15" xfId="0" applyFont="1" applyFill="1" applyBorder="1" applyAlignment="1">
      <alignment horizontal="right" vertical="top" wrapText="1"/>
    </xf>
    <xf numFmtId="14" fontId="51" fillId="35" borderId="15" xfId="0" applyNumberFormat="1" applyFont="1" applyFill="1" applyBorder="1" applyAlignment="1">
      <alignment/>
    </xf>
    <xf numFmtId="0" fontId="51" fillId="35" borderId="15" xfId="0" applyFont="1" applyFill="1" applyBorder="1" applyAlignment="1">
      <alignment/>
    </xf>
    <xf numFmtId="0" fontId="51" fillId="35" borderId="16" xfId="0" applyFont="1" applyFill="1" applyBorder="1" applyAlignment="1">
      <alignment/>
    </xf>
    <xf numFmtId="165" fontId="50" fillId="33" borderId="17" xfId="44" applyNumberFormat="1"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165" fontId="0" fillId="0" borderId="0" xfId="44" applyNumberFormat="1" applyFont="1" applyBorder="1" applyAlignment="1">
      <alignment/>
    </xf>
    <xf numFmtId="0" fontId="0" fillId="0" borderId="11" xfId="0" applyFont="1" applyFill="1" applyBorder="1" applyAlignment="1">
      <alignment horizontal="center"/>
    </xf>
    <xf numFmtId="165" fontId="0" fillId="0" borderId="11" xfId="0" applyNumberFormat="1" applyFont="1" applyFill="1" applyBorder="1" applyAlignment="1">
      <alignment horizontal="center"/>
    </xf>
    <xf numFmtId="0" fontId="0" fillId="0" borderId="11" xfId="0" applyFont="1" applyFill="1" applyBorder="1" applyAlignment="1">
      <alignment horizontal="right"/>
    </xf>
    <xf numFmtId="9" fontId="0" fillId="0" borderId="11" xfId="0" applyNumberFormat="1" applyFont="1" applyFill="1" applyBorder="1" applyAlignment="1">
      <alignment horizontal="center"/>
    </xf>
    <xf numFmtId="14" fontId="0" fillId="0" borderId="11" xfId="0" applyNumberFormat="1" applyFont="1" applyFill="1" applyBorder="1" applyAlignment="1">
      <alignment horizontal="center"/>
    </xf>
    <xf numFmtId="0" fontId="50" fillId="33" borderId="12" xfId="0" applyFont="1" applyFill="1" applyBorder="1" applyAlignment="1">
      <alignment horizontal="center" wrapText="1"/>
    </xf>
    <xf numFmtId="0" fontId="24" fillId="0" borderId="12" xfId="57" applyFont="1" applyFill="1" applyBorder="1" applyAlignment="1">
      <alignment horizontal="right" wrapText="1"/>
      <protection/>
    </xf>
    <xf numFmtId="9" fontId="0" fillId="35" borderId="18" xfId="0" applyNumberFormat="1" applyFont="1" applyFill="1" applyBorder="1" applyAlignment="1">
      <alignment vertical="top"/>
    </xf>
    <xf numFmtId="0" fontId="0" fillId="35" borderId="19" xfId="0"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14" fontId="51" fillId="35" borderId="18" xfId="0" applyNumberFormat="1" applyFont="1" applyFill="1" applyBorder="1" applyAlignment="1">
      <alignment/>
    </xf>
    <xf numFmtId="0" fontId="0" fillId="35" borderId="21" xfId="0" applyFont="1" applyFill="1" applyBorder="1" applyAlignment="1">
      <alignment/>
    </xf>
    <xf numFmtId="0" fontId="0" fillId="35" borderId="22" xfId="0" applyFont="1" applyFill="1" applyBorder="1" applyAlignment="1">
      <alignment/>
    </xf>
    <xf numFmtId="0" fontId="50" fillId="33" borderId="0" xfId="0" applyFont="1" applyFill="1" applyBorder="1" applyAlignment="1">
      <alignment horizontal="center" vertical="top" wrapText="1"/>
    </xf>
    <xf numFmtId="165" fontId="50" fillId="33" borderId="0" xfId="44" applyNumberFormat="1" applyFont="1" applyFill="1" applyBorder="1" applyAlignment="1">
      <alignment vertical="top" wrapText="1"/>
    </xf>
    <xf numFmtId="0" fontId="50" fillId="0" borderId="0" xfId="0" applyFont="1" applyFill="1" applyBorder="1" applyAlignment="1">
      <alignment horizontal="center" vertical="top"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50" fillId="0" borderId="0" xfId="0" applyFont="1" applyFill="1" applyBorder="1" applyAlignment="1">
      <alignment horizontal="center"/>
    </xf>
    <xf numFmtId="0" fontId="50" fillId="0" borderId="0" xfId="0" applyFont="1" applyBorder="1" applyAlignment="1">
      <alignment horizontal="center"/>
    </xf>
    <xf numFmtId="165" fontId="50" fillId="0" borderId="0" xfId="44" applyNumberFormat="1" applyFont="1" applyFill="1" applyBorder="1" applyAlignment="1">
      <alignment/>
    </xf>
    <xf numFmtId="0" fontId="56" fillId="33" borderId="0" xfId="0" applyFont="1" applyFill="1" applyBorder="1" applyAlignment="1">
      <alignment wrapText="1"/>
    </xf>
    <xf numFmtId="9" fontId="0" fillId="0" borderId="0" xfId="0" applyNumberFormat="1" applyFont="1" applyFill="1" applyBorder="1" applyAlignment="1">
      <alignment/>
    </xf>
    <xf numFmtId="14" fontId="0" fillId="0" borderId="0" xfId="0" applyNumberFormat="1" applyFont="1" applyFill="1" applyBorder="1" applyAlignment="1">
      <alignment/>
    </xf>
    <xf numFmtId="164" fontId="0" fillId="36" borderId="0" xfId="0" applyNumberFormat="1" applyFont="1" applyFill="1" applyBorder="1" applyAlignment="1">
      <alignment/>
    </xf>
    <xf numFmtId="164" fontId="0" fillId="36" borderId="10" xfId="0" applyNumberFormat="1" applyFont="1" applyFill="1" applyBorder="1" applyAlignment="1">
      <alignment/>
    </xf>
    <xf numFmtId="164" fontId="0" fillId="36" borderId="23" xfId="0" applyNumberFormat="1" applyFont="1" applyFill="1" applyBorder="1" applyAlignment="1">
      <alignment/>
    </xf>
    <xf numFmtId="0" fontId="57" fillId="0" borderId="0" xfId="0" applyFont="1" applyFill="1" applyBorder="1" applyAlignment="1">
      <alignment horizontal="center"/>
    </xf>
    <xf numFmtId="6" fontId="57" fillId="0" borderId="0" xfId="0" applyNumberFormat="1" applyFont="1" applyBorder="1" applyAlignment="1">
      <alignment/>
    </xf>
    <xf numFmtId="165" fontId="0" fillId="0" borderId="17" xfId="0" applyNumberFormat="1" applyFont="1" applyBorder="1" applyAlignment="1">
      <alignment horizontal="center"/>
    </xf>
    <xf numFmtId="0" fontId="50" fillId="33" borderId="17" xfId="0" applyFont="1" applyFill="1" applyBorder="1" applyAlignment="1">
      <alignment horizontal="center" wrapText="1"/>
    </xf>
    <xf numFmtId="3" fontId="0" fillId="0" borderId="17" xfId="0" applyNumberFormat="1" applyFont="1" applyBorder="1" applyAlignment="1">
      <alignment horizontal="right"/>
    </xf>
    <xf numFmtId="9" fontId="0" fillId="35" borderId="24" xfId="0" applyNumberFormat="1" applyFont="1" applyFill="1" applyBorder="1" applyAlignment="1">
      <alignment horizontal="center"/>
    </xf>
    <xf numFmtId="0" fontId="0" fillId="35" borderId="21" xfId="0" applyFont="1" applyFill="1" applyBorder="1" applyAlignment="1">
      <alignment horizontal="center"/>
    </xf>
    <xf numFmtId="0" fontId="0" fillId="35" borderId="22" xfId="0" applyFont="1" applyFill="1" applyBorder="1" applyAlignment="1">
      <alignment horizontal="center"/>
    </xf>
    <xf numFmtId="0" fontId="50" fillId="33" borderId="11" xfId="0" applyFont="1" applyFill="1" applyBorder="1" applyAlignment="1">
      <alignment horizontal="center" wrapText="1"/>
    </xf>
    <xf numFmtId="3" fontId="0" fillId="0" borderId="11" xfId="0" applyNumberFormat="1" applyFont="1" applyFill="1" applyBorder="1" applyAlignment="1">
      <alignment horizontal="right"/>
    </xf>
    <xf numFmtId="9" fontId="0" fillId="35" borderId="25" xfId="0" applyNumberFormat="1" applyFont="1" applyFill="1" applyBorder="1" applyAlignment="1">
      <alignment horizontal="center"/>
    </xf>
    <xf numFmtId="0" fontId="0" fillId="35" borderId="26" xfId="0" applyFont="1" applyFill="1" applyBorder="1" applyAlignment="1">
      <alignment horizontal="center"/>
    </xf>
    <xf numFmtId="0" fontId="0" fillId="35" borderId="26" xfId="0" applyFont="1" applyFill="1" applyBorder="1" applyAlignment="1">
      <alignment/>
    </xf>
    <xf numFmtId="0" fontId="0" fillId="35" borderId="27" xfId="0" applyFont="1" applyFill="1" applyBorder="1" applyAlignment="1">
      <alignment/>
    </xf>
    <xf numFmtId="0" fontId="57" fillId="33" borderId="28" xfId="0" applyFont="1" applyFill="1" applyBorder="1" applyAlignment="1">
      <alignment horizontal="center" wrapText="1"/>
    </xf>
    <xf numFmtId="3" fontId="57" fillId="33" borderId="28" xfId="0" applyNumberFormat="1" applyFont="1" applyFill="1" applyBorder="1" applyAlignment="1">
      <alignment wrapText="1"/>
    </xf>
    <xf numFmtId="9" fontId="0" fillId="35" borderId="29" xfId="0" applyNumberFormat="1" applyFont="1" applyFill="1" applyBorder="1" applyAlignment="1">
      <alignment/>
    </xf>
    <xf numFmtId="0" fontId="0" fillId="35" borderId="23" xfId="0" applyFont="1" applyFill="1" applyBorder="1" applyAlignment="1">
      <alignment/>
    </xf>
    <xf numFmtId="0" fontId="0" fillId="35" borderId="30" xfId="0" applyFont="1" applyFill="1" applyBorder="1" applyAlignment="1">
      <alignment/>
    </xf>
    <xf numFmtId="0" fontId="24" fillId="0" borderId="17" xfId="57" applyFont="1" applyFill="1" applyBorder="1" applyAlignment="1">
      <alignment horizontal="right" wrapText="1"/>
      <protection/>
    </xf>
    <xf numFmtId="9" fontId="0" fillId="35" borderId="24" xfId="0" applyNumberFormat="1" applyFont="1" applyFill="1" applyBorder="1" applyAlignment="1">
      <alignment vertical="top"/>
    </xf>
    <xf numFmtId="42" fontId="50" fillId="0" borderId="11" xfId="44" applyNumberFormat="1" applyFont="1" applyFill="1" applyBorder="1" applyAlignment="1">
      <alignment/>
    </xf>
    <xf numFmtId="0" fontId="24" fillId="0" borderId="11" xfId="57" applyFont="1" applyFill="1" applyBorder="1" applyAlignment="1">
      <alignment horizontal="right" wrapText="1"/>
      <protection/>
    </xf>
    <xf numFmtId="9" fontId="0" fillId="35" borderId="25" xfId="0" applyNumberFormat="1" applyFont="1" applyFill="1" applyBorder="1" applyAlignment="1">
      <alignment vertical="top"/>
    </xf>
    <xf numFmtId="0" fontId="51" fillId="35" borderId="26" xfId="0" applyFont="1" applyFill="1" applyBorder="1" applyAlignment="1">
      <alignment/>
    </xf>
    <xf numFmtId="0" fontId="51" fillId="35" borderId="27" xfId="0" applyFont="1" applyFill="1" applyBorder="1" applyAlignment="1">
      <alignment/>
    </xf>
    <xf numFmtId="42" fontId="50" fillId="33" borderId="28" xfId="44" applyNumberFormat="1" applyFont="1" applyFill="1" applyBorder="1" applyAlignment="1">
      <alignment/>
    </xf>
    <xf numFmtId="0" fontId="50" fillId="0" borderId="28" xfId="0" applyFont="1" applyFill="1" applyBorder="1" applyAlignment="1">
      <alignment horizontal="center" vertical="top" wrapText="1"/>
    </xf>
    <xf numFmtId="0" fontId="50" fillId="0" borderId="28" xfId="0" applyFont="1" applyFill="1" applyBorder="1" applyAlignment="1">
      <alignment horizontal="right" vertical="top" wrapText="1"/>
    </xf>
    <xf numFmtId="0" fontId="50" fillId="0" borderId="28" xfId="0" applyFont="1" applyFill="1" applyBorder="1" applyAlignment="1">
      <alignment wrapText="1"/>
    </xf>
    <xf numFmtId="14" fontId="51" fillId="35" borderId="29" xfId="0" applyNumberFormat="1" applyFont="1" applyFill="1" applyBorder="1" applyAlignment="1">
      <alignment/>
    </xf>
    <xf numFmtId="0" fontId="51" fillId="35" borderId="23" xfId="0" applyFont="1" applyFill="1" applyBorder="1" applyAlignment="1">
      <alignment/>
    </xf>
    <xf numFmtId="0" fontId="51" fillId="35" borderId="30" xfId="0" applyFont="1" applyFill="1" applyBorder="1" applyAlignment="1">
      <alignment/>
    </xf>
    <xf numFmtId="165" fontId="50" fillId="37" borderId="17" xfId="44" applyNumberFormat="1" applyFont="1" applyFill="1" applyBorder="1" applyAlignment="1">
      <alignment vertical="top" wrapText="1"/>
    </xf>
    <xf numFmtId="0" fontId="50" fillId="35" borderId="24" xfId="0" applyFont="1" applyFill="1" applyBorder="1" applyAlignment="1">
      <alignment horizontal="center" vertical="top" wrapText="1"/>
    </xf>
    <xf numFmtId="0" fontId="0" fillId="35" borderId="10" xfId="0" applyFont="1" applyFill="1" applyBorder="1" applyAlignment="1">
      <alignment/>
    </xf>
    <xf numFmtId="0" fontId="0" fillId="35" borderId="31" xfId="0" applyFont="1" applyFill="1" applyBorder="1" applyAlignment="1">
      <alignment/>
    </xf>
    <xf numFmtId="165" fontId="50" fillId="37" borderId="11" xfId="44" applyNumberFormat="1" applyFont="1" applyFill="1" applyBorder="1" applyAlignment="1">
      <alignment vertical="top" wrapText="1"/>
    </xf>
    <xf numFmtId="0" fontId="50" fillId="35" borderId="25" xfId="0" applyFont="1" applyFill="1" applyBorder="1" applyAlignment="1">
      <alignment horizontal="center" vertical="top" wrapText="1"/>
    </xf>
    <xf numFmtId="0" fontId="0" fillId="35" borderId="26" xfId="0" applyFont="1" applyFill="1" applyBorder="1" applyAlignment="1">
      <alignment/>
    </xf>
    <xf numFmtId="0" fontId="0" fillId="0" borderId="0" xfId="0" applyFont="1" applyAlignment="1">
      <alignment/>
    </xf>
    <xf numFmtId="165" fontId="0" fillId="0" borderId="0" xfId="0" applyNumberFormat="1" applyFont="1" applyAlignment="1">
      <alignment/>
    </xf>
    <xf numFmtId="0" fontId="58" fillId="33" borderId="0" xfId="0" applyFont="1" applyFill="1" applyBorder="1" applyAlignment="1">
      <alignment horizontal="left" wrapText="1"/>
    </xf>
    <xf numFmtId="0" fontId="58" fillId="33" borderId="0" xfId="0" applyFont="1" applyFill="1" applyBorder="1" applyAlignment="1">
      <alignment horizontal="left" wrapText="1"/>
    </xf>
    <xf numFmtId="165" fontId="50" fillId="0" borderId="12" xfId="44" applyNumberFormat="1" applyFont="1" applyFill="1" applyBorder="1" applyAlignment="1">
      <alignment vertical="top" wrapText="1"/>
    </xf>
    <xf numFmtId="0" fontId="1" fillId="0" borderId="11" xfId="57" applyFont="1" applyFill="1" applyBorder="1" applyAlignment="1">
      <alignment horizontal="center" wrapText="1"/>
      <protection/>
    </xf>
    <xf numFmtId="42" fontId="1" fillId="0" borderId="11" xfId="57" applyNumberFormat="1" applyFont="1" applyFill="1" applyBorder="1" applyAlignment="1">
      <alignment horizontal="center" wrapText="1"/>
      <protection/>
    </xf>
    <xf numFmtId="9" fontId="1" fillId="0" borderId="11" xfId="57" applyNumberFormat="1" applyFont="1" applyFill="1" applyBorder="1" applyAlignment="1">
      <alignment horizontal="center" wrapText="1"/>
      <protection/>
    </xf>
    <xf numFmtId="14" fontId="1" fillId="0" borderId="11" xfId="57" applyNumberFormat="1" applyFont="1" applyFill="1" applyBorder="1" applyAlignment="1">
      <alignment horizontal="center" wrapText="1"/>
      <protection/>
    </xf>
    <xf numFmtId="42" fontId="50" fillId="0" borderId="32" xfId="44" applyNumberFormat="1" applyFont="1" applyFill="1" applyBorder="1" applyAlignment="1">
      <alignment/>
    </xf>
    <xf numFmtId="165" fontId="57" fillId="0" borderId="33" xfId="44" applyNumberFormat="1" applyFont="1" applyFill="1" applyBorder="1" applyAlignment="1">
      <alignment/>
    </xf>
    <xf numFmtId="42" fontId="0" fillId="33" borderId="11" xfId="44" applyNumberFormat="1" applyFont="1" applyFill="1" applyBorder="1" applyAlignment="1">
      <alignment/>
    </xf>
    <xf numFmtId="0" fontId="1" fillId="36" borderId="11" xfId="57" applyFont="1" applyFill="1" applyBorder="1" applyAlignment="1">
      <alignment horizontal="center" wrapText="1"/>
      <protection/>
    </xf>
    <xf numFmtId="165" fontId="50" fillId="0" borderId="17" xfId="44" applyNumberFormat="1" applyFont="1" applyFill="1" applyBorder="1" applyAlignment="1">
      <alignment vertical="top" wrapText="1"/>
    </xf>
    <xf numFmtId="165" fontId="50" fillId="0" borderId="11" xfId="44" applyNumberFormat="1" applyFont="1" applyFill="1" applyBorder="1" applyAlignment="1">
      <alignment vertical="top" wrapText="1"/>
    </xf>
    <xf numFmtId="42" fontId="50" fillId="0" borderId="28" xfId="44" applyNumberFormat="1" applyFont="1" applyFill="1" applyBorder="1" applyAlignment="1">
      <alignment/>
    </xf>
    <xf numFmtId="0" fontId="54" fillId="33" borderId="0" xfId="0" applyFont="1" applyFill="1" applyBorder="1" applyAlignment="1">
      <alignment horizontal="left" vertical="center" wrapText="1"/>
    </xf>
    <xf numFmtId="0" fontId="0" fillId="0" borderId="0" xfId="0" applyFont="1" applyFill="1" applyBorder="1" applyAlignment="1">
      <alignment horizontal="center"/>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8" fillId="33" borderId="0" xfId="0" applyFont="1" applyFill="1" applyBorder="1" applyAlignment="1">
      <alignment horizontal="left" wrapText="1"/>
    </xf>
    <xf numFmtId="3" fontId="0" fillId="0" borderId="17" xfId="0" applyNumberFormat="1" applyFont="1" applyBorder="1" applyAlignment="1">
      <alignment horizontal="center"/>
    </xf>
    <xf numFmtId="3" fontId="0" fillId="0" borderId="11" xfId="0" applyNumberFormat="1" applyFont="1" applyFill="1" applyBorder="1" applyAlignment="1">
      <alignment horizontal="center"/>
    </xf>
    <xf numFmtId="0" fontId="24" fillId="0" borderId="12" xfId="57" applyFont="1" applyFill="1" applyBorder="1" applyAlignment="1">
      <alignment horizontal="center" wrapText="1"/>
      <protection/>
    </xf>
    <xf numFmtId="0" fontId="0" fillId="33" borderId="11" xfId="44" applyNumberFormat="1" applyFont="1" applyFill="1" applyBorder="1" applyAlignment="1">
      <alignment horizontal="center"/>
    </xf>
    <xf numFmtId="0" fontId="50" fillId="0" borderId="12" xfId="0" applyFont="1" applyFill="1" applyBorder="1" applyAlignment="1">
      <alignment horizontal="center" wrapText="1"/>
    </xf>
    <xf numFmtId="3" fontId="57" fillId="33" borderId="28" xfId="0" applyNumberFormat="1" applyFont="1" applyFill="1" applyBorder="1" applyAlignment="1">
      <alignment horizontal="center" wrapText="1"/>
    </xf>
    <xf numFmtId="0" fontId="24" fillId="0" borderId="17" xfId="57" applyFont="1" applyFill="1" applyBorder="1" applyAlignment="1">
      <alignment horizontal="center" wrapText="1"/>
      <protection/>
    </xf>
    <xf numFmtId="0" fontId="24" fillId="0" borderId="11" xfId="57" applyFont="1" applyFill="1" applyBorder="1" applyAlignment="1">
      <alignment horizontal="center" wrapText="1"/>
      <protection/>
    </xf>
    <xf numFmtId="0" fontId="50" fillId="0" borderId="28" xfId="0" applyFont="1" applyFill="1" applyBorder="1" applyAlignment="1">
      <alignment horizontal="center" wrapText="1"/>
    </xf>
    <xf numFmtId="0" fontId="0" fillId="0" borderId="0" xfId="0" applyFont="1" applyFill="1" applyAlignment="1">
      <alignment horizontal="center"/>
    </xf>
    <xf numFmtId="0" fontId="32" fillId="36" borderId="11" xfId="57" applyFont="1" applyFill="1" applyBorder="1" applyAlignment="1">
      <alignment horizontal="center" wrapText="1"/>
      <protection/>
    </xf>
    <xf numFmtId="0" fontId="50" fillId="35" borderId="14" xfId="0" applyFont="1" applyFill="1" applyBorder="1" applyAlignment="1">
      <alignment horizontal="center" vertical="top" wrapText="1"/>
    </xf>
    <xf numFmtId="0" fontId="50" fillId="35" borderId="15" xfId="0" applyFont="1" applyFill="1" applyBorder="1" applyAlignment="1">
      <alignment horizontal="right" vertical="top" wrapText="1"/>
    </xf>
    <xf numFmtId="0" fontId="58" fillId="33" borderId="0" xfId="0" applyFont="1" applyFill="1" applyBorder="1" applyAlignment="1">
      <alignment horizontal="left" wrapText="1"/>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0" fillId="0" borderId="0" xfId="0" applyFont="1" applyFill="1" applyBorder="1" applyAlignment="1">
      <alignment horizontal="center"/>
    </xf>
    <xf numFmtId="0" fontId="54" fillId="33" borderId="0" xfId="0" applyFont="1" applyFill="1" applyBorder="1" applyAlignment="1">
      <alignment horizontal="left" vertical="center" wrapText="1"/>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54" fillId="33" borderId="0" xfId="0" applyFont="1" applyFill="1" applyBorder="1" applyAlignment="1">
      <alignment horizontal="left" vertical="center" wrapText="1"/>
    </xf>
    <xf numFmtId="0" fontId="0" fillId="0" borderId="0" xfId="0" applyFont="1" applyFill="1" applyBorder="1" applyAlignment="1">
      <alignment horizontal="center"/>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8" fillId="33" borderId="0" xfId="0" applyFont="1" applyFill="1" applyBorder="1" applyAlignment="1">
      <alignment horizontal="left" wrapText="1"/>
    </xf>
    <xf numFmtId="0" fontId="58" fillId="33" borderId="0" xfId="0" applyFont="1" applyFill="1" applyBorder="1" applyAlignment="1">
      <alignment horizontal="left" wrapText="1"/>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0" fillId="0" borderId="0" xfId="0" applyFont="1" applyFill="1" applyBorder="1" applyAlignment="1">
      <alignment horizontal="center"/>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0" fillId="0" borderId="0" xfId="0" applyFont="1" applyFill="1" applyBorder="1" applyAlignment="1">
      <alignment horizontal="center"/>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8" fillId="33" borderId="0" xfId="0" applyFont="1" applyFill="1" applyBorder="1" applyAlignment="1">
      <alignment horizontal="left" wrapText="1"/>
    </xf>
    <xf numFmtId="0" fontId="32" fillId="0" borderId="11" xfId="57" applyFont="1" applyFill="1" applyBorder="1" applyAlignment="1">
      <alignment horizontal="center" wrapText="1"/>
      <protection/>
    </xf>
    <xf numFmtId="0" fontId="1" fillId="33" borderId="11" xfId="57" applyFont="1" applyFill="1" applyBorder="1" applyAlignment="1">
      <alignment horizontal="center" wrapText="1"/>
      <protection/>
    </xf>
    <xf numFmtId="0" fontId="58" fillId="33" borderId="0" xfId="0" applyFont="1" applyFill="1" applyBorder="1" applyAlignment="1">
      <alignment horizontal="left" wrapText="1"/>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0" fillId="0" borderId="0" xfId="0" applyFont="1" applyFill="1" applyBorder="1" applyAlignment="1">
      <alignment horizontal="center"/>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0" fillId="0" borderId="0" xfId="0" applyFont="1" applyFill="1" applyBorder="1" applyAlignment="1">
      <alignment horizontal="center"/>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8" fillId="33" borderId="0" xfId="0" applyFont="1" applyFill="1" applyBorder="1" applyAlignment="1">
      <alignment horizontal="left" wrapText="1"/>
    </xf>
    <xf numFmtId="0" fontId="58" fillId="33" borderId="0" xfId="0" applyFont="1" applyFill="1" applyBorder="1" applyAlignment="1">
      <alignment horizontal="left" wrapText="1"/>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0" fillId="0" borderId="0" xfId="0" applyFont="1" applyFill="1" applyBorder="1" applyAlignment="1">
      <alignment horizontal="center"/>
    </xf>
    <xf numFmtId="0" fontId="54" fillId="33" borderId="0" xfId="0" applyFont="1" applyFill="1" applyBorder="1" applyAlignment="1">
      <alignment horizontal="left" vertical="center" wrapText="1"/>
    </xf>
    <xf numFmtId="14" fontId="0" fillId="33" borderId="11" xfId="0" applyNumberFormat="1" applyFont="1" applyFill="1" applyBorder="1" applyAlignment="1">
      <alignment horizontal="center"/>
    </xf>
    <xf numFmtId="0" fontId="58" fillId="33" borderId="0" xfId="0" applyFont="1" applyFill="1" applyBorder="1" applyAlignment="1">
      <alignment horizontal="left" wrapText="1"/>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54" fillId="33" borderId="0" xfId="0" applyFont="1" applyFill="1" applyBorder="1" applyAlignment="1">
      <alignment horizontal="left" vertical="center" wrapText="1"/>
    </xf>
    <xf numFmtId="0" fontId="0" fillId="0" borderId="0" xfId="0" applyFont="1" applyFill="1" applyBorder="1" applyAlignment="1">
      <alignment horizontal="center"/>
    </xf>
    <xf numFmtId="0" fontId="58" fillId="33" borderId="0" xfId="0" applyFont="1" applyFill="1" applyBorder="1" applyAlignment="1">
      <alignment horizontal="left" wrapText="1"/>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0" fillId="0" borderId="0" xfId="0" applyFont="1" applyFill="1" applyBorder="1" applyAlignment="1">
      <alignment horizontal="center"/>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0" fillId="0" borderId="0" xfId="0" applyFont="1" applyFill="1" applyBorder="1" applyAlignment="1">
      <alignment horizontal="center"/>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8" fillId="33" borderId="0" xfId="0" applyFont="1" applyFill="1" applyBorder="1" applyAlignment="1">
      <alignment horizontal="left" wrapText="1"/>
    </xf>
    <xf numFmtId="0" fontId="50" fillId="36" borderId="25" xfId="0" applyFont="1" applyFill="1" applyBorder="1" applyAlignment="1">
      <alignment horizontal="center" vertical="top" wrapText="1"/>
    </xf>
    <xf numFmtId="0" fontId="0" fillId="36" borderId="26" xfId="0" applyFont="1" applyFill="1" applyBorder="1" applyAlignment="1">
      <alignment horizontal="center"/>
    </xf>
    <xf numFmtId="0" fontId="58" fillId="33" borderId="0" xfId="0" applyFont="1" applyFill="1" applyBorder="1" applyAlignment="1">
      <alignment horizontal="left" wrapText="1"/>
    </xf>
    <xf numFmtId="0" fontId="57" fillId="0" borderId="34" xfId="0" applyFont="1" applyFill="1" applyBorder="1" applyAlignment="1">
      <alignment horizontal="center"/>
    </xf>
    <xf numFmtId="0" fontId="57" fillId="0" borderId="35" xfId="0" applyFont="1" applyBorder="1" applyAlignment="1">
      <alignment horizontal="center"/>
    </xf>
    <xf numFmtId="0" fontId="50" fillId="0" borderId="24" xfId="0" applyFont="1" applyFill="1" applyBorder="1" applyAlignment="1">
      <alignment horizontal="center"/>
    </xf>
    <xf numFmtId="0" fontId="50" fillId="0" borderId="21" xfId="0" applyFont="1" applyBorder="1" applyAlignment="1">
      <alignment horizontal="center"/>
    </xf>
    <xf numFmtId="0" fontId="50" fillId="36" borderId="25" xfId="0" applyFont="1" applyFill="1" applyBorder="1" applyAlignment="1">
      <alignment horizontal="center"/>
    </xf>
    <xf numFmtId="0" fontId="50" fillId="36" borderId="26" xfId="0" applyFont="1" applyFill="1" applyBorder="1" applyAlignment="1">
      <alignment horizontal="center"/>
    </xf>
    <xf numFmtId="0" fontId="50" fillId="36" borderId="34" xfId="0" applyFont="1" applyFill="1" applyBorder="1" applyAlignment="1">
      <alignment horizontal="center"/>
    </xf>
    <xf numFmtId="0" fontId="50" fillId="36" borderId="35" xfId="0" applyFont="1" applyFill="1" applyBorder="1" applyAlignment="1">
      <alignment horizontal="center"/>
    </xf>
    <xf numFmtId="0" fontId="50" fillId="33" borderId="24" xfId="0" applyFont="1" applyFill="1" applyBorder="1" applyAlignment="1">
      <alignment horizontal="center" vertical="top" wrapText="1"/>
    </xf>
    <xf numFmtId="0" fontId="0" fillId="0" borderId="21" xfId="0" applyFont="1" applyBorder="1" applyAlignment="1">
      <alignment horizontal="center"/>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33" borderId="11" xfId="0" applyFont="1" applyFill="1" applyBorder="1" applyAlignment="1">
      <alignment horizontal="center" wrapText="1"/>
    </xf>
    <xf numFmtId="0" fontId="0" fillId="33" borderId="11" xfId="0" applyFont="1" applyFill="1" applyBorder="1" applyAlignment="1">
      <alignment/>
    </xf>
    <xf numFmtId="0" fontId="0" fillId="0" borderId="26" xfId="0" applyBorder="1" applyAlignment="1">
      <alignment horizontal="center" wrapText="1"/>
    </xf>
    <xf numFmtId="0" fontId="0" fillId="0" borderId="27" xfId="0" applyBorder="1" applyAlignment="1">
      <alignment horizontal="center" wrapText="1"/>
    </xf>
    <xf numFmtId="0" fontId="0" fillId="36" borderId="0" xfId="0" applyFont="1" applyFill="1" applyBorder="1" applyAlignment="1">
      <alignment horizontal="center"/>
    </xf>
    <xf numFmtId="0" fontId="0" fillId="36" borderId="10" xfId="0" applyFont="1" applyFill="1" applyBorder="1" applyAlignment="1">
      <alignment horizontal="center"/>
    </xf>
    <xf numFmtId="0" fontId="0" fillId="36" borderId="23" xfId="0" applyFont="1" applyFill="1" applyBorder="1" applyAlignment="1">
      <alignment horizontal="center"/>
    </xf>
    <xf numFmtId="0" fontId="0" fillId="0" borderId="0" xfId="0" applyFont="1" applyBorder="1" applyAlignment="1">
      <alignment/>
    </xf>
    <xf numFmtId="0" fontId="59" fillId="35" borderId="25" xfId="0" applyFont="1" applyFill="1" applyBorder="1" applyAlignment="1">
      <alignment horizontal="center" wrapText="1"/>
    </xf>
    <xf numFmtId="0" fontId="0" fillId="0" borderId="26" xfId="0" applyFont="1" applyFill="1" applyBorder="1" applyAlignment="1">
      <alignment/>
    </xf>
    <xf numFmtId="0" fontId="0" fillId="0" borderId="27" xfId="0" applyFont="1" applyFill="1" applyBorder="1" applyAlignment="1">
      <alignment/>
    </xf>
    <xf numFmtId="0" fontId="50" fillId="0" borderId="18" xfId="0" applyFont="1" applyFill="1" applyBorder="1" applyAlignment="1">
      <alignment horizontal="center"/>
    </xf>
    <xf numFmtId="0" fontId="50" fillId="0" borderId="19" xfId="0" applyFont="1" applyBorder="1" applyAlignment="1">
      <alignment horizontal="center"/>
    </xf>
    <xf numFmtId="0" fontId="50" fillId="33" borderId="18" xfId="0" applyFont="1" applyFill="1" applyBorder="1" applyAlignment="1">
      <alignment horizontal="center" vertical="top" wrapText="1"/>
    </xf>
    <xf numFmtId="0" fontId="0" fillId="0" borderId="19" xfId="0" applyFont="1" applyBorder="1" applyAlignment="1">
      <alignment horizontal="center"/>
    </xf>
    <xf numFmtId="0" fontId="50"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0" fillId="0" borderId="10" xfId="0" applyFont="1" applyFill="1" applyBorder="1" applyAlignment="1">
      <alignment horizontal="center"/>
    </xf>
    <xf numFmtId="0" fontId="31" fillId="0" borderId="0" xfId="57" applyFont="1" applyFill="1" applyBorder="1" applyAlignment="1">
      <alignment/>
      <protection/>
    </xf>
    <xf numFmtId="165" fontId="0" fillId="33" borderId="0" xfId="0" applyNumberFormat="1" applyFont="1" applyFill="1" applyBorder="1" applyAlignment="1">
      <alignment horizontal="center" wrapText="1"/>
    </xf>
    <xf numFmtId="165" fontId="50" fillId="33" borderId="0" xfId="0" applyNumberFormat="1" applyFont="1" applyFill="1" applyBorder="1" applyAlignment="1">
      <alignment horizontal="right" wrapText="1"/>
    </xf>
    <xf numFmtId="0" fontId="0" fillId="0" borderId="0" xfId="0" applyFont="1" applyBorder="1" applyAlignment="1">
      <alignment wrapText="1"/>
    </xf>
    <xf numFmtId="0" fontId="0" fillId="0" borderId="10" xfId="0" applyFont="1" applyBorder="1" applyAlignment="1">
      <alignment/>
    </xf>
    <xf numFmtId="6" fontId="57" fillId="0" borderId="10" xfId="0" applyNumberFormat="1" applyFont="1" applyBorder="1" applyAlignment="1">
      <alignment/>
    </xf>
    <xf numFmtId="0" fontId="57" fillId="0" borderId="10" xfId="0" applyFont="1" applyBorder="1" applyAlignment="1">
      <alignment/>
    </xf>
    <xf numFmtId="14" fontId="51" fillId="35" borderId="18" xfId="0" applyNumberFormat="1" applyFont="1" applyFill="1" applyBorder="1" applyAlignment="1">
      <alignment/>
    </xf>
    <xf numFmtId="0" fontId="51" fillId="35" borderId="19" xfId="0" applyFont="1" applyFill="1" applyBorder="1" applyAlignment="1">
      <alignment/>
    </xf>
    <xf numFmtId="0" fontId="51" fillId="35" borderId="20" xfId="0" applyFont="1" applyFill="1" applyBorder="1" applyAlignment="1">
      <alignment/>
    </xf>
    <xf numFmtId="0" fontId="0" fillId="0" borderId="0" xfId="0" applyFont="1" applyFill="1" applyBorder="1" applyAlignment="1">
      <alignment horizontal="center"/>
    </xf>
    <xf numFmtId="0" fontId="31" fillId="0" borderId="10" xfId="57" applyFont="1" applyFill="1" applyBorder="1" applyAlignment="1">
      <alignment horizontal="left"/>
      <protection/>
    </xf>
    <xf numFmtId="0" fontId="0" fillId="0" borderId="10" xfId="0" applyFont="1" applyBorder="1" applyAlignment="1">
      <alignment horizontal="left"/>
    </xf>
    <xf numFmtId="0" fontId="0" fillId="0" borderId="0" xfId="0" applyFont="1" applyAlignment="1">
      <alignment/>
    </xf>
    <xf numFmtId="0" fontId="57" fillId="33" borderId="0" xfId="0" applyFont="1" applyFill="1" applyAlignment="1">
      <alignment horizontal="center" wrapText="1"/>
    </xf>
    <xf numFmtId="0" fontId="56" fillId="33" borderId="0" xfId="0" applyFont="1" applyFill="1" applyAlignment="1">
      <alignment horizontal="center" wrapText="1"/>
    </xf>
    <xf numFmtId="0" fontId="54" fillId="33" borderId="0" xfId="0" applyFont="1" applyFill="1" applyBorder="1" applyAlignment="1">
      <alignment horizontal="left" vertical="center" wrapText="1"/>
    </xf>
    <xf numFmtId="0" fontId="53"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590550</xdr:colOff>
      <xdr:row>0</xdr:row>
      <xdr:rowOff>1419225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390650" cy="1362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485775</xdr:colOff>
      <xdr:row>0</xdr:row>
      <xdr:rowOff>1476375</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90650" cy="1419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533400</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38275" cy="1304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514350</xdr:colOff>
      <xdr:row>0</xdr:row>
      <xdr:rowOff>1390650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19225" cy="1333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457200</xdr:colOff>
      <xdr:row>0</xdr:row>
      <xdr:rowOff>1428750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6207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533400</xdr:colOff>
      <xdr:row>0</xdr:row>
      <xdr:rowOff>1381125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333500"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666750</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66850" cy="1295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704850</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50495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676275</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76375" cy="1295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647700</xdr:colOff>
      <xdr:row>0</xdr:row>
      <xdr:rowOff>1343025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47800" cy="1285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628650</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28750" cy="1295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609600</xdr:colOff>
      <xdr:row>0</xdr:row>
      <xdr:rowOff>1381125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09700" cy="1323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495300</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00175"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Q88"/>
  <sheetViews>
    <sheetView showGridLines="0" tabSelected="1" zoomScalePageLayoutView="0" workbookViewId="0" topLeftCell="A4">
      <selection activeCell="Q8" sqref="Q8"/>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205</v>
      </c>
      <c r="B2" s="287"/>
      <c r="C2" s="287"/>
      <c r="D2" s="287"/>
      <c r="E2" s="287"/>
      <c r="F2" s="287"/>
      <c r="G2" s="287"/>
      <c r="H2" s="287"/>
      <c r="I2" s="287"/>
      <c r="J2" s="287"/>
      <c r="K2" s="287"/>
      <c r="L2" s="287"/>
      <c r="M2" s="286"/>
      <c r="N2" s="286"/>
      <c r="O2" s="286"/>
      <c r="P2" s="286"/>
      <c r="Q2" s="286"/>
    </row>
    <row r="3" spans="1:17" ht="12.75" customHeight="1">
      <c r="A3" s="288" t="s">
        <v>201</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229"/>
      <c r="F6" s="229"/>
      <c r="G6" s="229"/>
      <c r="H6" s="229"/>
      <c r="I6" s="229"/>
      <c r="J6" s="229"/>
      <c r="K6" s="229"/>
      <c r="L6" s="229"/>
      <c r="M6" s="283"/>
      <c r="N6" s="283"/>
      <c r="O6" s="283"/>
      <c r="P6" s="283"/>
      <c r="Q6" s="6"/>
    </row>
    <row r="7" spans="1:17" ht="14.25" customHeight="1">
      <c r="A7" s="3"/>
      <c r="B7" s="4"/>
      <c r="C7" s="4"/>
      <c r="D7" s="4"/>
      <c r="E7" s="229"/>
      <c r="F7" s="229"/>
      <c r="G7" s="229"/>
      <c r="H7" s="229"/>
      <c r="I7" s="229"/>
      <c r="J7" s="229"/>
      <c r="K7" s="229"/>
      <c r="L7" s="229"/>
      <c r="M7" s="283" t="s">
        <v>39</v>
      </c>
      <c r="N7" s="283"/>
      <c r="O7" s="283"/>
      <c r="P7" s="283"/>
      <c r="Q7" s="6">
        <v>500000</v>
      </c>
    </row>
    <row r="8" spans="1:17" ht="14.25" customHeight="1">
      <c r="A8" s="3"/>
      <c r="B8" s="4"/>
      <c r="C8" s="4"/>
      <c r="D8" s="4"/>
      <c r="E8" s="229"/>
      <c r="F8" s="229"/>
      <c r="G8" s="229"/>
      <c r="H8" s="229"/>
      <c r="I8" s="229"/>
      <c r="J8" s="229"/>
      <c r="K8" s="229"/>
      <c r="L8" s="229"/>
      <c r="M8" s="272" t="s">
        <v>40</v>
      </c>
      <c r="N8" s="272"/>
      <c r="O8" s="272"/>
      <c r="P8" s="272"/>
      <c r="Q8" s="7">
        <f>19498832.5-11383833</f>
        <v>8114999.5</v>
      </c>
    </row>
    <row r="9" spans="1:17" ht="15.75">
      <c r="A9" s="284" t="s">
        <v>41</v>
      </c>
      <c r="B9" s="284"/>
      <c r="C9" s="285"/>
      <c r="D9" s="8"/>
      <c r="E9" s="8"/>
      <c r="F9" s="8"/>
      <c r="G9" s="9"/>
      <c r="H9" s="274"/>
      <c r="I9" s="261"/>
      <c r="J9" s="261"/>
      <c r="K9" s="275"/>
      <c r="L9" s="276"/>
      <c r="M9" s="277" t="s">
        <v>1</v>
      </c>
      <c r="N9" s="277"/>
      <c r="O9" s="277"/>
      <c r="P9" s="278">
        <v>21498832.5</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t="s">
        <v>186</v>
      </c>
      <c r="M12" s="254" t="s">
        <v>193</v>
      </c>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t="s">
        <v>176</v>
      </c>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t="s">
        <v>186</v>
      </c>
      <c r="M14" s="254" t="s">
        <v>193</v>
      </c>
      <c r="N14" s="255"/>
      <c r="O14" s="255"/>
      <c r="P14" s="255"/>
      <c r="Q14" s="255"/>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54" t="s">
        <v>176</v>
      </c>
      <c r="N15" s="255"/>
      <c r="O15" s="255"/>
      <c r="P15" s="255"/>
      <c r="Q15" s="255"/>
    </row>
    <row r="16" spans="1:17" ht="15.75" customHeight="1">
      <c r="A16" s="11">
        <v>19506</v>
      </c>
      <c r="B16" s="11" t="s">
        <v>157</v>
      </c>
      <c r="C16" s="11" t="s">
        <v>158</v>
      </c>
      <c r="D16" s="11" t="s">
        <v>159</v>
      </c>
      <c r="E16" s="11">
        <v>4</v>
      </c>
      <c r="F16" s="11" t="s">
        <v>52</v>
      </c>
      <c r="G16" s="112">
        <v>0</v>
      </c>
      <c r="H16" s="11" t="s">
        <v>70</v>
      </c>
      <c r="I16" s="129">
        <v>60</v>
      </c>
      <c r="J16" s="11">
        <v>14</v>
      </c>
      <c r="K16" s="15">
        <v>0.09</v>
      </c>
      <c r="L16" s="16">
        <v>43619</v>
      </c>
      <c r="M16" s="254" t="s">
        <v>185</v>
      </c>
      <c r="N16" s="255"/>
      <c r="O16" s="255"/>
      <c r="P16" s="255"/>
      <c r="Q16" s="255"/>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54" t="s">
        <v>179</v>
      </c>
      <c r="N17" s="255"/>
      <c r="O17" s="255"/>
      <c r="P17" s="255"/>
      <c r="Q17" s="255"/>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54"/>
      <c r="N18" s="255"/>
      <c r="O18" s="255"/>
      <c r="P18" s="255"/>
      <c r="Q18" s="255"/>
    </row>
    <row r="19" spans="1:17" ht="15.75" customHeight="1">
      <c r="A19" s="11">
        <v>19508</v>
      </c>
      <c r="B19" s="11" t="s">
        <v>182</v>
      </c>
      <c r="C19" s="11" t="s">
        <v>80</v>
      </c>
      <c r="D19" s="11" t="s">
        <v>81</v>
      </c>
      <c r="E19" s="11">
        <v>7</v>
      </c>
      <c r="F19" s="11" t="s">
        <v>52</v>
      </c>
      <c r="G19" s="112">
        <v>2000000</v>
      </c>
      <c r="H19" s="11" t="s">
        <v>115</v>
      </c>
      <c r="I19" s="129">
        <v>40</v>
      </c>
      <c r="J19" s="11">
        <v>14</v>
      </c>
      <c r="K19" s="15"/>
      <c r="L19" s="16">
        <v>43691</v>
      </c>
      <c r="M19" s="254" t="s">
        <v>206</v>
      </c>
      <c r="N19" s="255"/>
      <c r="O19" s="255"/>
      <c r="P19" s="255"/>
      <c r="Q19" s="255"/>
    </row>
    <row r="20" spans="1:17" ht="15.75" thickBot="1">
      <c r="A20" s="11">
        <v>19053</v>
      </c>
      <c r="B20" s="11" t="s">
        <v>121</v>
      </c>
      <c r="C20" s="11" t="s">
        <v>80</v>
      </c>
      <c r="D20" s="11" t="s">
        <v>81</v>
      </c>
      <c r="E20" s="11">
        <v>7</v>
      </c>
      <c r="F20" s="11" t="s">
        <v>52</v>
      </c>
      <c r="G20" s="112">
        <v>1000000</v>
      </c>
      <c r="H20" s="11" t="s">
        <v>115</v>
      </c>
      <c r="I20" s="129"/>
      <c r="J20" s="11">
        <v>5</v>
      </c>
      <c r="K20" s="15">
        <v>0.09</v>
      </c>
      <c r="L20" s="16">
        <v>43760</v>
      </c>
      <c r="M20" s="254" t="s">
        <v>206</v>
      </c>
      <c r="N20" s="255"/>
      <c r="O20" s="255"/>
      <c r="P20" s="255"/>
      <c r="Q20" s="255"/>
    </row>
    <row r="21" spans="1:17" ht="15" customHeight="1" thickBot="1">
      <c r="A21" s="267" t="s">
        <v>16</v>
      </c>
      <c r="B21" s="268"/>
      <c r="C21" s="268"/>
      <c r="D21" s="268"/>
      <c r="E21" s="268"/>
      <c r="F21" s="268"/>
      <c r="G21" s="18">
        <f>SUM(G11:G20)</f>
        <v>12433796</v>
      </c>
      <c r="H21" s="19" t="s">
        <v>10</v>
      </c>
      <c r="I21" s="130">
        <f>SUM(I11:I20)</f>
        <v>923</v>
      </c>
      <c r="J21" s="130">
        <f>SUM(J11:J20)</f>
        <v>149</v>
      </c>
      <c r="K21" s="280"/>
      <c r="L21" s="281"/>
      <c r="M21" s="281"/>
      <c r="N21" s="281"/>
      <c r="O21" s="281"/>
      <c r="P21" s="281"/>
      <c r="Q21" s="282"/>
    </row>
    <row r="22" spans="1:17" ht="15" customHeight="1" thickBot="1">
      <c r="A22" s="267" t="s">
        <v>36</v>
      </c>
      <c r="B22" s="268"/>
      <c r="C22" s="268"/>
      <c r="D22" s="268"/>
      <c r="E22" s="268"/>
      <c r="F22" s="268"/>
      <c r="G22" s="18">
        <f>G11+G13+G15+G19+G20</f>
        <v>6615000</v>
      </c>
      <c r="H22" s="19" t="s">
        <v>10</v>
      </c>
      <c r="I22" s="19">
        <f>I11+I13+I15+I19+I20</f>
        <v>276</v>
      </c>
      <c r="J22" s="19">
        <f>J11+J13+J15+J19+J20</f>
        <v>42</v>
      </c>
      <c r="K22" s="280"/>
      <c r="L22" s="281"/>
      <c r="M22" s="281"/>
      <c r="N22" s="281"/>
      <c r="O22" s="281"/>
      <c r="P22" s="281"/>
      <c r="Q22" s="282"/>
    </row>
    <row r="23" spans="1:17" ht="15" customHeight="1" thickBot="1">
      <c r="A23" s="249" t="s">
        <v>44</v>
      </c>
      <c r="B23" s="250"/>
      <c r="C23" s="250"/>
      <c r="D23" s="250"/>
      <c r="E23" s="250"/>
      <c r="F23" s="250"/>
      <c r="G23" s="22">
        <f>Q8-G13-G15-G19-G20</f>
        <v>1999999.5</v>
      </c>
      <c r="H23" s="137"/>
      <c r="I23" s="138"/>
      <c r="J23" s="138"/>
      <c r="K23" s="25"/>
      <c r="L23" s="26"/>
      <c r="M23" s="26"/>
      <c r="N23" s="26"/>
      <c r="O23" s="26"/>
      <c r="P23" s="26"/>
      <c r="Q23" s="27"/>
    </row>
    <row r="24" spans="1:17" ht="15">
      <c r="A24" s="249" t="s">
        <v>45</v>
      </c>
      <c r="B24" s="250"/>
      <c r="C24" s="250"/>
      <c r="D24" s="250"/>
      <c r="E24" s="250"/>
      <c r="F24" s="250"/>
      <c r="G24" s="28">
        <f>Q7-G11</f>
        <v>0</v>
      </c>
      <c r="H24" s="269"/>
      <c r="I24" s="270"/>
      <c r="J24" s="270"/>
      <c r="K24" s="270"/>
      <c r="L24" s="270"/>
      <c r="M24" s="270"/>
      <c r="N24" s="270"/>
      <c r="O24" s="270"/>
      <c r="P24" s="270"/>
      <c r="Q24" s="271"/>
    </row>
    <row r="25" spans="1:17" ht="64.5" customHeight="1">
      <c r="A25" s="273" t="s">
        <v>17</v>
      </c>
      <c r="B25" s="273"/>
      <c r="C25" s="29"/>
      <c r="D25" s="29"/>
      <c r="E25" s="30"/>
      <c r="F25" s="29"/>
      <c r="G25" s="31"/>
      <c r="H25" s="274"/>
      <c r="I25" s="261"/>
      <c r="J25" s="261"/>
      <c r="K25" s="275"/>
      <c r="L25" s="276"/>
      <c r="M25" s="277" t="s">
        <v>1</v>
      </c>
      <c r="N25" s="277"/>
      <c r="O25" s="277"/>
      <c r="P25" s="278">
        <v>500000</v>
      </c>
      <c r="Q25" s="279"/>
    </row>
    <row r="26" spans="1:17" ht="51">
      <c r="A26" s="10" t="s">
        <v>18</v>
      </c>
      <c r="B26" s="10" t="s">
        <v>3</v>
      </c>
      <c r="C26" s="10" t="s">
        <v>4</v>
      </c>
      <c r="D26" s="10" t="s">
        <v>5</v>
      </c>
      <c r="E26" s="10" t="s">
        <v>6</v>
      </c>
      <c r="F26" s="10" t="s">
        <v>7</v>
      </c>
      <c r="G26" s="10" t="s">
        <v>8</v>
      </c>
      <c r="H26" s="10" t="s">
        <v>9</v>
      </c>
      <c r="I26" s="10" t="s">
        <v>10</v>
      </c>
      <c r="J26" s="10" t="s">
        <v>11</v>
      </c>
      <c r="K26" s="10" t="s">
        <v>12</v>
      </c>
      <c r="L26" s="10" t="s">
        <v>13</v>
      </c>
      <c r="M26" s="262" t="s">
        <v>14</v>
      </c>
      <c r="N26" s="252"/>
      <c r="O26" s="252"/>
      <c r="P26" s="252"/>
      <c r="Q26" s="253"/>
    </row>
    <row r="27" spans="1:17" s="2" customFormat="1" ht="15.75" thickBot="1">
      <c r="A27" s="32">
        <v>19028</v>
      </c>
      <c r="B27" s="32" t="s">
        <v>135</v>
      </c>
      <c r="C27" s="32" t="s">
        <v>136</v>
      </c>
      <c r="D27" s="32" t="s">
        <v>137</v>
      </c>
      <c r="E27" s="32">
        <v>11</v>
      </c>
      <c r="F27" s="32" t="s">
        <v>52</v>
      </c>
      <c r="G27" s="33">
        <v>500000</v>
      </c>
      <c r="H27" s="32" t="s">
        <v>15</v>
      </c>
      <c r="I27" s="34">
        <v>80</v>
      </c>
      <c r="J27" s="34">
        <v>5</v>
      </c>
      <c r="K27" s="35">
        <v>0.09</v>
      </c>
      <c r="L27" s="16">
        <v>43748</v>
      </c>
      <c r="M27" s="254" t="s">
        <v>199</v>
      </c>
      <c r="N27" s="255"/>
      <c r="O27" s="255"/>
      <c r="P27" s="255"/>
      <c r="Q27" s="255"/>
    </row>
    <row r="28" spans="1:17" ht="15.75" thickBot="1">
      <c r="A28" s="265" t="s">
        <v>19</v>
      </c>
      <c r="B28" s="266"/>
      <c r="C28" s="266"/>
      <c r="D28" s="266"/>
      <c r="E28" s="266"/>
      <c r="F28" s="266"/>
      <c r="G28" s="105">
        <f>G27</f>
        <v>500000</v>
      </c>
      <c r="H28" s="37" t="s">
        <v>10</v>
      </c>
      <c r="I28" s="38">
        <f>SUM(I27:I27)</f>
        <v>80</v>
      </c>
      <c r="J28" s="38">
        <f>SUM(J27:J27)</f>
        <v>5</v>
      </c>
      <c r="K28" s="39"/>
      <c r="L28" s="40"/>
      <c r="M28" s="232"/>
      <c r="N28" s="232"/>
      <c r="O28" s="232"/>
      <c r="P28" s="232"/>
      <c r="Q28" s="233"/>
    </row>
    <row r="29" spans="1:17" ht="15.75" thickBot="1">
      <c r="A29" s="267" t="s">
        <v>20</v>
      </c>
      <c r="B29" s="268"/>
      <c r="C29" s="268"/>
      <c r="D29" s="268"/>
      <c r="E29" s="268"/>
      <c r="F29" s="268"/>
      <c r="G29" s="18">
        <v>500000</v>
      </c>
      <c r="H29" s="19" t="s">
        <v>10</v>
      </c>
      <c r="I29" s="21">
        <f>I27</f>
        <v>80</v>
      </c>
      <c r="J29" s="21">
        <f>J27</f>
        <v>5</v>
      </c>
      <c r="K29" s="231"/>
      <c r="L29" s="232"/>
      <c r="M29" s="235"/>
      <c r="N29" s="235"/>
      <c r="O29" s="235"/>
      <c r="P29" s="235"/>
      <c r="Q29" s="236"/>
    </row>
    <row r="30" spans="1:17" ht="15" customHeight="1">
      <c r="A30" s="249" t="s">
        <v>21</v>
      </c>
      <c r="B30" s="250"/>
      <c r="C30" s="250"/>
      <c r="D30" s="250"/>
      <c r="E30" s="250"/>
      <c r="F30" s="250"/>
      <c r="G30" s="28">
        <f>SUM(P25-G29)</f>
        <v>0</v>
      </c>
      <c r="H30" s="269"/>
      <c r="I30" s="270"/>
      <c r="J30" s="270"/>
      <c r="K30" s="270"/>
      <c r="L30" s="270"/>
      <c r="M30" s="270"/>
      <c r="N30" s="270"/>
      <c r="O30" s="270"/>
      <c r="P30" s="270"/>
      <c r="Q30" s="271"/>
    </row>
    <row r="31" spans="1:17" ht="15" customHeight="1">
      <c r="A31" s="46"/>
      <c r="B31" s="30"/>
      <c r="C31" s="30"/>
      <c r="D31" s="30"/>
      <c r="E31" s="30"/>
      <c r="F31" s="30"/>
      <c r="G31" s="47"/>
      <c r="H31" s="48"/>
      <c r="I31" s="49"/>
      <c r="J31" s="49"/>
      <c r="K31" s="49"/>
      <c r="L31" s="49"/>
      <c r="M31" s="49"/>
      <c r="N31" s="49"/>
      <c r="O31" s="49"/>
      <c r="P31" s="49"/>
      <c r="Q31" s="49"/>
    </row>
    <row r="32" spans="1:17" ht="15" customHeight="1">
      <c r="A32" s="46"/>
      <c r="B32" s="30"/>
      <c r="C32" s="30"/>
      <c r="D32" s="30"/>
      <c r="E32" s="30"/>
      <c r="F32" s="30"/>
      <c r="G32" s="47"/>
      <c r="H32" s="48"/>
      <c r="I32" s="49"/>
      <c r="J32" s="49"/>
      <c r="K32" s="49"/>
      <c r="L32" s="49"/>
      <c r="M32" s="49"/>
      <c r="N32" s="49"/>
      <c r="O32" s="49"/>
      <c r="P32" s="49"/>
      <c r="Q32" s="49"/>
    </row>
    <row r="33" spans="1:17" ht="15" customHeight="1">
      <c r="A33" s="273" t="s">
        <v>49</v>
      </c>
      <c r="B33" s="273"/>
      <c r="C33" s="29"/>
      <c r="D33" s="29"/>
      <c r="E33" s="30"/>
      <c r="F33" s="29"/>
      <c r="G33" s="31"/>
      <c r="H33" s="274"/>
      <c r="I33" s="261"/>
      <c r="J33" s="261"/>
      <c r="K33" s="275"/>
      <c r="L33" s="276"/>
      <c r="M33" s="277" t="s">
        <v>1</v>
      </c>
      <c r="N33" s="277"/>
      <c r="O33" s="277"/>
      <c r="P33" s="278">
        <v>2000000</v>
      </c>
      <c r="Q33" s="279"/>
    </row>
    <row r="34" spans="1:17" ht="39" customHeight="1">
      <c r="A34" s="10" t="s">
        <v>18</v>
      </c>
      <c r="B34" s="10" t="s">
        <v>3</v>
      </c>
      <c r="C34" s="10" t="s">
        <v>4</v>
      </c>
      <c r="D34" s="10" t="s">
        <v>5</v>
      </c>
      <c r="E34" s="10" t="s">
        <v>6</v>
      </c>
      <c r="F34" s="10" t="s">
        <v>7</v>
      </c>
      <c r="G34" s="10" t="s">
        <v>8</v>
      </c>
      <c r="H34" s="10" t="s">
        <v>9</v>
      </c>
      <c r="I34" s="10" t="s">
        <v>10</v>
      </c>
      <c r="J34" s="10" t="s">
        <v>11</v>
      </c>
      <c r="K34" s="10" t="s">
        <v>12</v>
      </c>
      <c r="L34" s="10" t="s">
        <v>13</v>
      </c>
      <c r="M34" s="262" t="s">
        <v>14</v>
      </c>
      <c r="N34" s="252"/>
      <c r="O34" s="252"/>
      <c r="P34" s="252"/>
      <c r="Q34" s="253"/>
    </row>
    <row r="35" spans="1:17" ht="15" customHeight="1" thickBot="1">
      <c r="A35" s="32">
        <v>19503</v>
      </c>
      <c r="B35" s="32" t="s">
        <v>56</v>
      </c>
      <c r="C35" s="32" t="s">
        <v>53</v>
      </c>
      <c r="D35" s="32" t="s">
        <v>54</v>
      </c>
      <c r="E35" s="32">
        <v>10</v>
      </c>
      <c r="F35" s="32" t="s">
        <v>55</v>
      </c>
      <c r="G35" s="33">
        <v>1849736</v>
      </c>
      <c r="H35" s="32" t="s">
        <v>15</v>
      </c>
      <c r="I35" s="32">
        <v>76</v>
      </c>
      <c r="J35" s="32">
        <v>25</v>
      </c>
      <c r="K35" s="35"/>
      <c r="L35" s="36">
        <v>43511</v>
      </c>
      <c r="M35" s="251" t="s">
        <v>200</v>
      </c>
      <c r="N35" s="263"/>
      <c r="O35" s="263"/>
      <c r="P35" s="263"/>
      <c r="Q35" s="264"/>
    </row>
    <row r="36" spans="1:17" ht="15" customHeight="1" thickBot="1">
      <c r="A36" s="265" t="s">
        <v>57</v>
      </c>
      <c r="B36" s="266"/>
      <c r="C36" s="266"/>
      <c r="D36" s="266"/>
      <c r="E36" s="266"/>
      <c r="F36" s="266"/>
      <c r="G36" s="105">
        <f>G35</f>
        <v>1849736</v>
      </c>
      <c r="H36" s="37" t="s">
        <v>10</v>
      </c>
      <c r="I36" s="128">
        <f>SUM(I35:I35)</f>
        <v>76</v>
      </c>
      <c r="J36" s="128">
        <f>SUM(J35:J35)</f>
        <v>25</v>
      </c>
      <c r="K36" s="39"/>
      <c r="L36" s="40"/>
      <c r="M36" s="232"/>
      <c r="N36" s="232"/>
      <c r="O36" s="232"/>
      <c r="P36" s="232"/>
      <c r="Q36" s="233"/>
    </row>
    <row r="37" spans="1:17" ht="15" customHeight="1" thickBot="1">
      <c r="A37" s="267" t="s">
        <v>58</v>
      </c>
      <c r="B37" s="268"/>
      <c r="C37" s="268"/>
      <c r="D37" s="268"/>
      <c r="E37" s="268"/>
      <c r="F37" s="268"/>
      <c r="G37" s="18">
        <v>1849736</v>
      </c>
      <c r="H37" s="19" t="s">
        <v>10</v>
      </c>
      <c r="I37" s="19">
        <v>0</v>
      </c>
      <c r="J37" s="19">
        <v>0</v>
      </c>
      <c r="K37" s="231"/>
      <c r="L37" s="232"/>
      <c r="M37" s="235"/>
      <c r="N37" s="235"/>
      <c r="O37" s="235"/>
      <c r="P37" s="235"/>
      <c r="Q37" s="236"/>
    </row>
    <row r="38" spans="1:17" ht="15" customHeight="1">
      <c r="A38" s="249" t="s">
        <v>59</v>
      </c>
      <c r="B38" s="250"/>
      <c r="C38" s="250"/>
      <c r="D38" s="250"/>
      <c r="E38" s="250"/>
      <c r="F38" s="250"/>
      <c r="G38" s="28">
        <f>SUM(P33-G37)</f>
        <v>150264</v>
      </c>
      <c r="H38" s="269"/>
      <c r="I38" s="270"/>
      <c r="J38" s="270"/>
      <c r="K38" s="270"/>
      <c r="L38" s="270"/>
      <c r="M38" s="270"/>
      <c r="N38" s="270"/>
      <c r="O38" s="270"/>
      <c r="P38" s="270"/>
      <c r="Q38" s="271"/>
    </row>
    <row r="39" spans="1:17" ht="15" customHeight="1">
      <c r="A39" s="46"/>
      <c r="B39" s="30"/>
      <c r="C39" s="30"/>
      <c r="D39" s="30"/>
      <c r="E39" s="30"/>
      <c r="F39" s="30"/>
      <c r="G39" s="47"/>
      <c r="H39" s="48"/>
      <c r="I39" s="49"/>
      <c r="J39" s="49"/>
      <c r="K39" s="49"/>
      <c r="L39" s="49"/>
      <c r="M39" s="230"/>
      <c r="N39" s="230"/>
      <c r="O39" s="230"/>
      <c r="P39" s="230"/>
      <c r="Q39" s="51"/>
    </row>
    <row r="40" spans="1:17" ht="15">
      <c r="A40" s="52"/>
      <c r="B40" s="53"/>
      <c r="C40" s="53"/>
      <c r="D40" s="53"/>
      <c r="E40" s="53"/>
      <c r="F40" s="53"/>
      <c r="G40" s="54"/>
      <c r="H40" s="55"/>
      <c r="I40" s="55"/>
      <c r="J40" s="55"/>
      <c r="K40" s="56"/>
      <c r="L40" s="57"/>
      <c r="M40" s="272" t="s">
        <v>38</v>
      </c>
      <c r="N40" s="272"/>
      <c r="O40" s="272"/>
      <c r="P40" s="272"/>
      <c r="Q40" s="7">
        <v>27945000</v>
      </c>
    </row>
    <row r="41" spans="1:17" ht="15">
      <c r="A41" s="52"/>
      <c r="B41" s="53"/>
      <c r="C41" s="53"/>
      <c r="D41" s="53"/>
      <c r="E41" s="53"/>
      <c r="F41" s="53"/>
      <c r="G41" s="54"/>
      <c r="H41" s="55"/>
      <c r="I41" s="55"/>
      <c r="J41" s="55"/>
      <c r="K41" s="56"/>
      <c r="L41" s="57"/>
      <c r="M41" s="258" t="s">
        <v>144</v>
      </c>
      <c r="N41" s="258"/>
      <c r="O41" s="258"/>
      <c r="P41" s="258"/>
      <c r="Q41" s="58">
        <v>4000000</v>
      </c>
    </row>
    <row r="42" spans="1:17" ht="15">
      <c r="A42" s="52"/>
      <c r="B42" s="53"/>
      <c r="C42" s="53"/>
      <c r="D42" s="53"/>
      <c r="E42" s="53"/>
      <c r="F42" s="53"/>
      <c r="G42" s="54"/>
      <c r="H42" s="55"/>
      <c r="I42" s="55"/>
      <c r="J42" s="55"/>
      <c r="K42" s="56"/>
      <c r="L42" s="57"/>
      <c r="M42" s="259" t="s">
        <v>145</v>
      </c>
      <c r="N42" s="259"/>
      <c r="O42" s="259"/>
      <c r="P42" s="259"/>
      <c r="Q42" s="59">
        <v>13650000</v>
      </c>
    </row>
    <row r="43" spans="1:17" ht="15.75" customHeight="1" thickBot="1">
      <c r="A43" s="52"/>
      <c r="B43" s="53"/>
      <c r="C43" s="53"/>
      <c r="D43" s="53"/>
      <c r="E43" s="53"/>
      <c r="F43" s="53"/>
      <c r="G43" s="54"/>
      <c r="H43" s="55"/>
      <c r="I43" s="55"/>
      <c r="J43" s="55"/>
      <c r="K43" s="56"/>
      <c r="L43" s="57"/>
      <c r="M43" s="260" t="s">
        <v>43</v>
      </c>
      <c r="N43" s="260"/>
      <c r="O43" s="260"/>
      <c r="P43" s="260"/>
      <c r="Q43" s="60">
        <f>SUM(Q41:Q42)</f>
        <v>17650000</v>
      </c>
    </row>
    <row r="44" spans="1:17" ht="20.25" customHeight="1">
      <c r="A44" s="61" t="s">
        <v>15</v>
      </c>
      <c r="B44" s="53"/>
      <c r="C44" s="53"/>
      <c r="D44" s="53"/>
      <c r="E44" s="53"/>
      <c r="F44" s="53"/>
      <c r="G44" s="54"/>
      <c r="H44" s="55"/>
      <c r="I44" s="55"/>
      <c r="J44" s="55"/>
      <c r="K44" s="56"/>
      <c r="L44" s="57"/>
      <c r="M44" s="261" t="s">
        <v>37</v>
      </c>
      <c r="N44" s="261"/>
      <c r="O44" s="261"/>
      <c r="P44" s="261"/>
      <c r="Q44" s="62">
        <f>SUM(Q40+Q43)</f>
        <v>45595000</v>
      </c>
    </row>
    <row r="45" spans="1:17" ht="51">
      <c r="A45" s="10" t="s">
        <v>18</v>
      </c>
      <c r="B45" s="10" t="s">
        <v>3</v>
      </c>
      <c r="C45" s="10" t="s">
        <v>4</v>
      </c>
      <c r="D45" s="10" t="s">
        <v>5</v>
      </c>
      <c r="E45" s="10" t="s">
        <v>6</v>
      </c>
      <c r="F45" s="10" t="s">
        <v>7</v>
      </c>
      <c r="G45" s="10" t="s">
        <v>8</v>
      </c>
      <c r="H45" s="10" t="s">
        <v>9</v>
      </c>
      <c r="I45" s="10" t="s">
        <v>10</v>
      </c>
      <c r="J45" s="10" t="s">
        <v>11</v>
      </c>
      <c r="K45" s="10" t="s">
        <v>12</v>
      </c>
      <c r="L45" s="10" t="s">
        <v>13</v>
      </c>
      <c r="M45" s="262" t="s">
        <v>14</v>
      </c>
      <c r="N45" s="252"/>
      <c r="O45" s="252"/>
      <c r="P45" s="252"/>
      <c r="Q45" s="253"/>
    </row>
    <row r="46" spans="1:17" ht="15">
      <c r="A46" s="32">
        <v>19406</v>
      </c>
      <c r="B46" s="32" t="s">
        <v>46</v>
      </c>
      <c r="C46" s="106" t="s">
        <v>50</v>
      </c>
      <c r="D46" s="113" t="s">
        <v>51</v>
      </c>
      <c r="E46" s="106">
        <v>11</v>
      </c>
      <c r="F46" s="106" t="s">
        <v>52</v>
      </c>
      <c r="G46" s="107">
        <v>0</v>
      </c>
      <c r="H46" s="106" t="s">
        <v>15</v>
      </c>
      <c r="I46" s="106">
        <v>242</v>
      </c>
      <c r="J46" s="106">
        <v>22</v>
      </c>
      <c r="K46" s="108">
        <v>0.04</v>
      </c>
      <c r="L46" s="109">
        <v>43479</v>
      </c>
      <c r="M46" s="251" t="s">
        <v>163</v>
      </c>
      <c r="N46" s="252"/>
      <c r="O46" s="252"/>
      <c r="P46" s="252"/>
      <c r="Q46" s="253"/>
    </row>
    <row r="47" spans="1:17" ht="15">
      <c r="A47" s="32">
        <v>19502</v>
      </c>
      <c r="B47" s="106" t="s">
        <v>66</v>
      </c>
      <c r="C47" s="113" t="s">
        <v>63</v>
      </c>
      <c r="D47" s="113" t="s">
        <v>64</v>
      </c>
      <c r="E47" s="106">
        <v>3</v>
      </c>
      <c r="F47" s="106" t="s">
        <v>52</v>
      </c>
      <c r="G47" s="107">
        <v>0</v>
      </c>
      <c r="H47" s="106" t="s">
        <v>15</v>
      </c>
      <c r="I47" s="106">
        <v>126</v>
      </c>
      <c r="J47" s="106">
        <v>3</v>
      </c>
      <c r="K47" s="108">
        <v>0.09</v>
      </c>
      <c r="L47" s="109">
        <v>43525</v>
      </c>
      <c r="M47" s="251" t="s">
        <v>188</v>
      </c>
      <c r="N47" s="252"/>
      <c r="O47" s="252"/>
      <c r="P47" s="252"/>
      <c r="Q47" s="253"/>
    </row>
    <row r="48" spans="1:17" ht="15">
      <c r="A48" s="32">
        <v>19409</v>
      </c>
      <c r="B48" s="106" t="s">
        <v>71</v>
      </c>
      <c r="C48" s="106" t="s">
        <v>72</v>
      </c>
      <c r="D48" s="106" t="s">
        <v>73</v>
      </c>
      <c r="E48" s="106">
        <v>4</v>
      </c>
      <c r="F48" s="106" t="s">
        <v>74</v>
      </c>
      <c r="G48" s="107">
        <v>4000000</v>
      </c>
      <c r="H48" s="106" t="s">
        <v>15</v>
      </c>
      <c r="I48" s="106">
        <v>93</v>
      </c>
      <c r="J48" s="106">
        <v>25</v>
      </c>
      <c r="K48" s="108">
        <v>0.04</v>
      </c>
      <c r="L48" s="109">
        <v>43532</v>
      </c>
      <c r="M48" s="251" t="s">
        <v>151</v>
      </c>
      <c r="N48" s="256"/>
      <c r="O48" s="256"/>
      <c r="P48" s="256"/>
      <c r="Q48" s="257"/>
    </row>
    <row r="49" spans="1:17" ht="15" customHeight="1">
      <c r="A49" s="32">
        <v>19504</v>
      </c>
      <c r="B49" s="32" t="s">
        <v>68</v>
      </c>
      <c r="C49" s="106" t="s">
        <v>69</v>
      </c>
      <c r="D49" s="113" t="s">
        <v>51</v>
      </c>
      <c r="E49" s="106">
        <v>11</v>
      </c>
      <c r="F49" s="106" t="s">
        <v>52</v>
      </c>
      <c r="G49" s="107">
        <v>1650000</v>
      </c>
      <c r="H49" s="106" t="s">
        <v>70</v>
      </c>
      <c r="I49" s="106">
        <v>114</v>
      </c>
      <c r="J49" s="106">
        <v>11</v>
      </c>
      <c r="K49" s="108">
        <v>0.09</v>
      </c>
      <c r="L49" s="109">
        <v>43535</v>
      </c>
      <c r="M49" s="251" t="s">
        <v>152</v>
      </c>
      <c r="N49" s="252"/>
      <c r="O49" s="252"/>
      <c r="P49" s="252"/>
      <c r="Q49" s="253"/>
    </row>
    <row r="50" spans="1:17" ht="15">
      <c r="A50" s="32">
        <v>19418</v>
      </c>
      <c r="B50" s="32" t="s">
        <v>82</v>
      </c>
      <c r="C50" s="113" t="s">
        <v>80</v>
      </c>
      <c r="D50" s="106" t="s">
        <v>81</v>
      </c>
      <c r="E50" s="106">
        <v>7</v>
      </c>
      <c r="F50" s="106" t="s">
        <v>52</v>
      </c>
      <c r="G50" s="107">
        <v>4000000</v>
      </c>
      <c r="H50" s="106" t="s">
        <v>15</v>
      </c>
      <c r="I50" s="106">
        <v>204</v>
      </c>
      <c r="J50" s="106">
        <v>67</v>
      </c>
      <c r="K50" s="108">
        <v>0.04</v>
      </c>
      <c r="L50" s="109">
        <v>43539</v>
      </c>
      <c r="M50" s="251" t="s">
        <v>200</v>
      </c>
      <c r="N50" s="252"/>
      <c r="O50" s="252"/>
      <c r="P50" s="252"/>
      <c r="Q50" s="253"/>
    </row>
    <row r="51" spans="1:17" ht="15">
      <c r="A51" s="32">
        <v>19051</v>
      </c>
      <c r="B51" s="32" t="s">
        <v>84</v>
      </c>
      <c r="C51" s="182" t="s">
        <v>85</v>
      </c>
      <c r="D51" s="106" t="s">
        <v>54</v>
      </c>
      <c r="E51" s="106">
        <v>10</v>
      </c>
      <c r="F51" s="106" t="s">
        <v>133</v>
      </c>
      <c r="G51" s="107">
        <v>2500000</v>
      </c>
      <c r="H51" s="106" t="s">
        <v>15</v>
      </c>
      <c r="I51" s="106">
        <v>99</v>
      </c>
      <c r="J51" s="106">
        <v>14</v>
      </c>
      <c r="K51" s="108">
        <v>0.09</v>
      </c>
      <c r="L51" s="109">
        <v>43557</v>
      </c>
      <c r="M51" s="254" t="s">
        <v>178</v>
      </c>
      <c r="N51" s="255"/>
      <c r="O51" s="255"/>
      <c r="P51" s="255"/>
      <c r="Q51" s="255"/>
    </row>
    <row r="52" spans="1:17" ht="15">
      <c r="A52" s="32">
        <v>19235</v>
      </c>
      <c r="B52" s="135" t="s">
        <v>86</v>
      </c>
      <c r="C52" s="106" t="s">
        <v>87</v>
      </c>
      <c r="D52" s="106" t="s">
        <v>88</v>
      </c>
      <c r="E52" s="106">
        <v>1</v>
      </c>
      <c r="F52" s="106" t="s">
        <v>52</v>
      </c>
      <c r="G52" s="107">
        <v>950000</v>
      </c>
      <c r="H52" s="106" t="s">
        <v>15</v>
      </c>
      <c r="I52" s="106">
        <v>40</v>
      </c>
      <c r="J52" s="106">
        <v>10</v>
      </c>
      <c r="K52" s="108">
        <v>0.09</v>
      </c>
      <c r="L52" s="109">
        <v>43557</v>
      </c>
      <c r="M52" s="254" t="s">
        <v>178</v>
      </c>
      <c r="N52" s="255"/>
      <c r="O52" s="255"/>
      <c r="P52" s="255"/>
      <c r="Q52" s="255"/>
    </row>
    <row r="53" spans="1:17" ht="15" customHeight="1">
      <c r="A53" s="32">
        <v>19338</v>
      </c>
      <c r="B53" s="32" t="s">
        <v>92</v>
      </c>
      <c r="C53" s="106" t="s">
        <v>93</v>
      </c>
      <c r="D53" s="106" t="s">
        <v>94</v>
      </c>
      <c r="E53" s="106">
        <v>3</v>
      </c>
      <c r="F53" s="106" t="s">
        <v>52</v>
      </c>
      <c r="G53" s="107">
        <v>1150000</v>
      </c>
      <c r="H53" s="106" t="s">
        <v>70</v>
      </c>
      <c r="I53" s="106">
        <v>68</v>
      </c>
      <c r="J53" s="106">
        <v>10</v>
      </c>
      <c r="K53" s="108">
        <v>0.09</v>
      </c>
      <c r="L53" s="16" t="s">
        <v>186</v>
      </c>
      <c r="M53" s="254" t="s">
        <v>193</v>
      </c>
      <c r="N53" s="255"/>
      <c r="O53" s="255"/>
      <c r="P53" s="255"/>
      <c r="Q53" s="255"/>
    </row>
    <row r="54" spans="1:17" ht="15">
      <c r="A54" s="32">
        <v>19214</v>
      </c>
      <c r="B54" s="32" t="s">
        <v>95</v>
      </c>
      <c r="C54" s="106" t="s">
        <v>93</v>
      </c>
      <c r="D54" s="106" t="s">
        <v>94</v>
      </c>
      <c r="E54" s="106">
        <v>3</v>
      </c>
      <c r="F54" s="106" t="s">
        <v>52</v>
      </c>
      <c r="G54" s="107">
        <v>3400000</v>
      </c>
      <c r="H54" s="106" t="s">
        <v>70</v>
      </c>
      <c r="I54" s="106">
        <v>48</v>
      </c>
      <c r="J54" s="106">
        <v>21</v>
      </c>
      <c r="K54" s="108">
        <v>0.09</v>
      </c>
      <c r="L54" s="109">
        <v>43557</v>
      </c>
      <c r="M54" s="254" t="s">
        <v>178</v>
      </c>
      <c r="N54" s="255"/>
      <c r="O54" s="255"/>
      <c r="P54" s="255"/>
      <c r="Q54" s="255"/>
    </row>
    <row r="55" spans="1:17" ht="15" customHeight="1">
      <c r="A55" s="32">
        <v>19285</v>
      </c>
      <c r="B55" s="32" t="s">
        <v>96</v>
      </c>
      <c r="C55" s="113" t="s">
        <v>97</v>
      </c>
      <c r="D55" s="113" t="s">
        <v>98</v>
      </c>
      <c r="E55" s="106">
        <v>3</v>
      </c>
      <c r="F55" s="106" t="s">
        <v>52</v>
      </c>
      <c r="G55" s="107">
        <v>0</v>
      </c>
      <c r="H55" s="106" t="s">
        <v>70</v>
      </c>
      <c r="I55" s="106">
        <v>88</v>
      </c>
      <c r="J55" s="106">
        <v>24</v>
      </c>
      <c r="K55" s="108">
        <v>0.09</v>
      </c>
      <c r="L55" s="210">
        <v>43557</v>
      </c>
      <c r="M55" s="251" t="s">
        <v>187</v>
      </c>
      <c r="N55" s="252"/>
      <c r="O55" s="252"/>
      <c r="P55" s="252"/>
      <c r="Q55" s="253"/>
    </row>
    <row r="56" spans="1:17" ht="15" customHeight="1">
      <c r="A56" s="32">
        <v>19126</v>
      </c>
      <c r="B56" s="32" t="s">
        <v>100</v>
      </c>
      <c r="C56" s="113" t="s">
        <v>99</v>
      </c>
      <c r="D56" s="113" t="s">
        <v>98</v>
      </c>
      <c r="E56" s="106">
        <v>3</v>
      </c>
      <c r="F56" s="106" t="s">
        <v>52</v>
      </c>
      <c r="G56" s="107">
        <v>0</v>
      </c>
      <c r="H56" s="106" t="s">
        <v>15</v>
      </c>
      <c r="I56" s="106">
        <v>75</v>
      </c>
      <c r="J56" s="106">
        <v>67</v>
      </c>
      <c r="K56" s="108">
        <v>0.09</v>
      </c>
      <c r="L56" s="210">
        <v>43557</v>
      </c>
      <c r="M56" s="251" t="s">
        <v>187</v>
      </c>
      <c r="N56" s="252"/>
      <c r="O56" s="252"/>
      <c r="P56" s="252"/>
      <c r="Q56" s="253"/>
    </row>
    <row r="57" spans="1:17" ht="15" customHeight="1">
      <c r="A57" s="32">
        <v>19009</v>
      </c>
      <c r="B57" s="32" t="s">
        <v>102</v>
      </c>
      <c r="C57" s="113" t="s">
        <v>97</v>
      </c>
      <c r="D57" s="113" t="s">
        <v>98</v>
      </c>
      <c r="E57" s="106">
        <v>3</v>
      </c>
      <c r="F57" s="106" t="s">
        <v>52</v>
      </c>
      <c r="G57" s="107">
        <v>0</v>
      </c>
      <c r="H57" s="106" t="s">
        <v>15</v>
      </c>
      <c r="I57" s="106">
        <v>99</v>
      </c>
      <c r="J57" s="106">
        <v>8</v>
      </c>
      <c r="K57" s="108">
        <v>0.09</v>
      </c>
      <c r="L57" s="210">
        <v>43557</v>
      </c>
      <c r="M57" s="251" t="s">
        <v>187</v>
      </c>
      <c r="N57" s="252"/>
      <c r="O57" s="252"/>
      <c r="P57" s="252"/>
      <c r="Q57" s="253"/>
    </row>
    <row r="58" spans="1:17" ht="15">
      <c r="A58" s="32">
        <v>19234</v>
      </c>
      <c r="B58" s="32" t="s">
        <v>103</v>
      </c>
      <c r="C58" s="106" t="s">
        <v>104</v>
      </c>
      <c r="D58" s="106" t="s">
        <v>105</v>
      </c>
      <c r="E58" s="106">
        <v>3</v>
      </c>
      <c r="F58" s="106" t="s">
        <v>52</v>
      </c>
      <c r="G58" s="107">
        <v>1050000</v>
      </c>
      <c r="H58" s="106" t="s">
        <v>70</v>
      </c>
      <c r="I58" s="106">
        <v>83</v>
      </c>
      <c r="J58" s="106">
        <v>11</v>
      </c>
      <c r="K58" s="108">
        <v>0.09</v>
      </c>
      <c r="L58" s="109">
        <v>43557</v>
      </c>
      <c r="M58" s="254" t="s">
        <v>178</v>
      </c>
      <c r="N58" s="255"/>
      <c r="O58" s="255"/>
      <c r="P58" s="255"/>
      <c r="Q58" s="255"/>
    </row>
    <row r="59" spans="1:17" ht="15">
      <c r="A59" s="32">
        <v>19236</v>
      </c>
      <c r="B59" s="32" t="s">
        <v>106</v>
      </c>
      <c r="C59" s="106" t="s">
        <v>107</v>
      </c>
      <c r="D59" s="106" t="s">
        <v>108</v>
      </c>
      <c r="E59" s="106">
        <v>4</v>
      </c>
      <c r="F59" s="106" t="s">
        <v>52</v>
      </c>
      <c r="G59" s="107">
        <v>950000</v>
      </c>
      <c r="H59" s="106" t="s">
        <v>70</v>
      </c>
      <c r="I59" s="106">
        <v>48</v>
      </c>
      <c r="J59" s="106">
        <v>10</v>
      </c>
      <c r="K59" s="108">
        <v>0.09</v>
      </c>
      <c r="L59" s="109">
        <v>43557</v>
      </c>
      <c r="M59" s="254" t="s">
        <v>178</v>
      </c>
      <c r="N59" s="255"/>
      <c r="O59" s="255"/>
      <c r="P59" s="255"/>
      <c r="Q59" s="255"/>
    </row>
    <row r="60" spans="1:17" ht="15" customHeight="1">
      <c r="A60" s="32">
        <v>19365</v>
      </c>
      <c r="B60" s="32" t="s">
        <v>109</v>
      </c>
      <c r="C60" s="106" t="s">
        <v>110</v>
      </c>
      <c r="D60" s="106" t="s">
        <v>111</v>
      </c>
      <c r="E60" s="106">
        <v>6</v>
      </c>
      <c r="F60" s="106" t="s">
        <v>52</v>
      </c>
      <c r="G60" s="107">
        <v>2525000</v>
      </c>
      <c r="H60" s="106" t="s">
        <v>70</v>
      </c>
      <c r="I60" s="106">
        <v>48</v>
      </c>
      <c r="J60" s="106">
        <v>19</v>
      </c>
      <c r="K60" s="108">
        <v>0.09</v>
      </c>
      <c r="L60" s="109">
        <v>43557</v>
      </c>
      <c r="M60" s="254" t="s">
        <v>178</v>
      </c>
      <c r="N60" s="255"/>
      <c r="O60" s="255"/>
      <c r="P60" s="255"/>
      <c r="Q60" s="255"/>
    </row>
    <row r="61" spans="1:17" ht="15" customHeight="1">
      <c r="A61" s="32">
        <v>19179</v>
      </c>
      <c r="B61" s="32" t="s">
        <v>116</v>
      </c>
      <c r="C61" s="106" t="s">
        <v>117</v>
      </c>
      <c r="D61" s="106" t="s">
        <v>117</v>
      </c>
      <c r="E61" s="106">
        <v>7</v>
      </c>
      <c r="F61" s="106" t="s">
        <v>52</v>
      </c>
      <c r="G61" s="107">
        <v>3000000</v>
      </c>
      <c r="H61" s="106" t="s">
        <v>70</v>
      </c>
      <c r="I61" s="106">
        <v>36</v>
      </c>
      <c r="J61" s="106">
        <v>17</v>
      </c>
      <c r="K61" s="108">
        <v>0.09</v>
      </c>
      <c r="L61" s="109">
        <v>43557</v>
      </c>
      <c r="M61" s="254" t="s">
        <v>178</v>
      </c>
      <c r="N61" s="255"/>
      <c r="O61" s="255"/>
      <c r="P61" s="255"/>
      <c r="Q61" s="255"/>
    </row>
    <row r="62" spans="1:17" ht="15">
      <c r="A62" s="32">
        <v>19095</v>
      </c>
      <c r="B62" s="32" t="s">
        <v>118</v>
      </c>
      <c r="C62" s="106" t="s">
        <v>119</v>
      </c>
      <c r="D62" s="106" t="s">
        <v>120</v>
      </c>
      <c r="E62" s="106">
        <v>7</v>
      </c>
      <c r="F62" s="106" t="s">
        <v>52</v>
      </c>
      <c r="G62" s="107">
        <v>0</v>
      </c>
      <c r="H62" s="106" t="s">
        <v>70</v>
      </c>
      <c r="I62" s="106">
        <v>57</v>
      </c>
      <c r="J62" s="106">
        <v>40</v>
      </c>
      <c r="K62" s="108">
        <v>0.09</v>
      </c>
      <c r="L62" s="109">
        <v>43557</v>
      </c>
      <c r="M62" s="251" t="s">
        <v>170</v>
      </c>
      <c r="N62" s="252"/>
      <c r="O62" s="252"/>
      <c r="P62" s="252"/>
      <c r="Q62" s="253"/>
    </row>
    <row r="63" spans="1:17" ht="15">
      <c r="A63" s="32">
        <v>19180</v>
      </c>
      <c r="B63" s="32" t="s">
        <v>122</v>
      </c>
      <c r="C63" s="113" t="s">
        <v>80</v>
      </c>
      <c r="D63" s="106" t="s">
        <v>81</v>
      </c>
      <c r="E63" s="106">
        <v>7</v>
      </c>
      <c r="F63" s="106" t="s">
        <v>52</v>
      </c>
      <c r="G63" s="107">
        <v>0</v>
      </c>
      <c r="H63" s="106" t="s">
        <v>15</v>
      </c>
      <c r="I63" s="106">
        <v>100</v>
      </c>
      <c r="J63" s="106">
        <v>30</v>
      </c>
      <c r="K63" s="108">
        <v>0.09</v>
      </c>
      <c r="L63" s="109">
        <v>43557</v>
      </c>
      <c r="M63" s="251" t="s">
        <v>169</v>
      </c>
      <c r="N63" s="252"/>
      <c r="O63" s="252"/>
      <c r="P63" s="252"/>
      <c r="Q63" s="253"/>
    </row>
    <row r="64" spans="1:17" ht="15">
      <c r="A64" s="32">
        <v>19238</v>
      </c>
      <c r="B64" s="32" t="s">
        <v>123</v>
      </c>
      <c r="C64" s="106" t="s">
        <v>124</v>
      </c>
      <c r="D64" s="106" t="s">
        <v>125</v>
      </c>
      <c r="E64" s="106">
        <v>8</v>
      </c>
      <c r="F64" s="106" t="s">
        <v>52</v>
      </c>
      <c r="G64" s="107">
        <v>2850000</v>
      </c>
      <c r="H64" s="106" t="s">
        <v>70</v>
      </c>
      <c r="I64" s="106">
        <v>38</v>
      </c>
      <c r="J64" s="106">
        <v>30</v>
      </c>
      <c r="K64" s="108">
        <v>0.09</v>
      </c>
      <c r="L64" s="109">
        <v>43557</v>
      </c>
      <c r="M64" s="254" t="s">
        <v>178</v>
      </c>
      <c r="N64" s="255"/>
      <c r="O64" s="255"/>
      <c r="P64" s="255"/>
      <c r="Q64" s="255"/>
    </row>
    <row r="65" spans="1:17" ht="15">
      <c r="A65" s="32">
        <v>19304</v>
      </c>
      <c r="B65" s="32" t="s">
        <v>153</v>
      </c>
      <c r="C65" s="106" t="s">
        <v>154</v>
      </c>
      <c r="D65" s="106" t="s">
        <v>155</v>
      </c>
      <c r="E65" s="106">
        <v>9</v>
      </c>
      <c r="F65" s="106" t="s">
        <v>52</v>
      </c>
      <c r="G65" s="107">
        <v>1700000</v>
      </c>
      <c r="H65" s="106" t="s">
        <v>70</v>
      </c>
      <c r="I65" s="106">
        <v>30</v>
      </c>
      <c r="J65" s="106">
        <v>11</v>
      </c>
      <c r="K65" s="108">
        <v>0.09</v>
      </c>
      <c r="L65" s="109">
        <v>43557</v>
      </c>
      <c r="M65" s="254" t="s">
        <v>178</v>
      </c>
      <c r="N65" s="255"/>
      <c r="O65" s="255"/>
      <c r="P65" s="255"/>
      <c r="Q65" s="255"/>
    </row>
    <row r="66" spans="1:17" ht="15">
      <c r="A66" s="32">
        <v>19136</v>
      </c>
      <c r="B66" s="32" t="s">
        <v>129</v>
      </c>
      <c r="C66" s="113" t="s">
        <v>76</v>
      </c>
      <c r="D66" s="113" t="s">
        <v>77</v>
      </c>
      <c r="E66" s="106">
        <v>9</v>
      </c>
      <c r="F66" s="106" t="s">
        <v>52</v>
      </c>
      <c r="G66" s="107">
        <v>0</v>
      </c>
      <c r="H66" s="106" t="s">
        <v>15</v>
      </c>
      <c r="I66" s="106">
        <v>69</v>
      </c>
      <c r="J66" s="106">
        <v>67</v>
      </c>
      <c r="K66" s="108">
        <v>0.09</v>
      </c>
      <c r="L66" s="210">
        <v>43557</v>
      </c>
      <c r="M66" s="251" t="s">
        <v>187</v>
      </c>
      <c r="N66" s="252"/>
      <c r="O66" s="252"/>
      <c r="P66" s="252"/>
      <c r="Q66" s="253"/>
    </row>
    <row r="67" spans="1:17" ht="15">
      <c r="A67" s="32">
        <v>19139</v>
      </c>
      <c r="B67" s="32" t="s">
        <v>130</v>
      </c>
      <c r="C67" s="113" t="s">
        <v>76</v>
      </c>
      <c r="D67" s="113" t="s">
        <v>77</v>
      </c>
      <c r="E67" s="106">
        <v>9</v>
      </c>
      <c r="F67" s="106" t="s">
        <v>52</v>
      </c>
      <c r="G67" s="107">
        <v>4000000</v>
      </c>
      <c r="H67" s="106" t="s">
        <v>15</v>
      </c>
      <c r="I67" s="106">
        <v>74</v>
      </c>
      <c r="J67" s="106">
        <v>69</v>
      </c>
      <c r="K67" s="108">
        <v>0.09</v>
      </c>
      <c r="L67" s="16" t="s">
        <v>186</v>
      </c>
      <c r="M67" s="254" t="s">
        <v>193</v>
      </c>
      <c r="N67" s="255"/>
      <c r="O67" s="255"/>
      <c r="P67" s="255"/>
      <c r="Q67" s="255"/>
    </row>
    <row r="68" spans="1:17" ht="15">
      <c r="A68" s="32">
        <v>19332</v>
      </c>
      <c r="B68" s="32" t="s">
        <v>131</v>
      </c>
      <c r="C68" s="182" t="s">
        <v>85</v>
      </c>
      <c r="D68" s="106" t="s">
        <v>54</v>
      </c>
      <c r="E68" s="106">
        <v>10</v>
      </c>
      <c r="F68" s="106" t="s">
        <v>133</v>
      </c>
      <c r="G68" s="107">
        <v>2475000</v>
      </c>
      <c r="H68" s="106" t="s">
        <v>70</v>
      </c>
      <c r="I68" s="106">
        <v>42</v>
      </c>
      <c r="J68" s="106">
        <v>15</v>
      </c>
      <c r="K68" s="108">
        <v>0.09</v>
      </c>
      <c r="L68" s="109">
        <v>43557</v>
      </c>
      <c r="M68" s="254" t="s">
        <v>178</v>
      </c>
      <c r="N68" s="255"/>
      <c r="O68" s="255"/>
      <c r="P68" s="255"/>
      <c r="Q68" s="255"/>
    </row>
    <row r="69" spans="1:17" ht="15">
      <c r="A69" s="32">
        <v>19367</v>
      </c>
      <c r="B69" s="32" t="s">
        <v>132</v>
      </c>
      <c r="C69" s="182" t="s">
        <v>85</v>
      </c>
      <c r="D69" s="106" t="s">
        <v>54</v>
      </c>
      <c r="E69" s="106">
        <v>10</v>
      </c>
      <c r="F69" s="106" t="s">
        <v>52</v>
      </c>
      <c r="G69" s="107">
        <v>3800000</v>
      </c>
      <c r="H69" s="106" t="s">
        <v>70</v>
      </c>
      <c r="I69" s="106">
        <v>60</v>
      </c>
      <c r="J69" s="106">
        <v>23</v>
      </c>
      <c r="K69" s="108">
        <v>0.09</v>
      </c>
      <c r="L69" s="109">
        <v>43557</v>
      </c>
      <c r="M69" s="254" t="s">
        <v>178</v>
      </c>
      <c r="N69" s="255"/>
      <c r="O69" s="255"/>
      <c r="P69" s="255"/>
      <c r="Q69" s="255"/>
    </row>
    <row r="70" spans="1:17" ht="15">
      <c r="A70" s="32">
        <v>19330</v>
      </c>
      <c r="B70" s="32" t="s">
        <v>138</v>
      </c>
      <c r="C70" s="113" t="s">
        <v>139</v>
      </c>
      <c r="D70" s="106" t="s">
        <v>51</v>
      </c>
      <c r="E70" s="106">
        <v>11</v>
      </c>
      <c r="F70" s="106" t="s">
        <v>52</v>
      </c>
      <c r="G70" s="107">
        <v>0</v>
      </c>
      <c r="H70" s="106" t="s">
        <v>70</v>
      </c>
      <c r="I70" s="106">
        <v>90</v>
      </c>
      <c r="J70" s="106">
        <v>6</v>
      </c>
      <c r="K70" s="108">
        <v>0.09</v>
      </c>
      <c r="L70" s="109">
        <v>43557</v>
      </c>
      <c r="M70" s="251" t="s">
        <v>187</v>
      </c>
      <c r="N70" s="252"/>
      <c r="O70" s="252"/>
      <c r="P70" s="252"/>
      <c r="Q70" s="253"/>
    </row>
    <row r="71" spans="1:17" ht="15">
      <c r="A71" s="32">
        <v>19331</v>
      </c>
      <c r="B71" s="32" t="s">
        <v>140</v>
      </c>
      <c r="C71" s="113" t="s">
        <v>139</v>
      </c>
      <c r="D71" s="106" t="s">
        <v>51</v>
      </c>
      <c r="E71" s="106">
        <v>11</v>
      </c>
      <c r="F71" s="106" t="s">
        <v>52</v>
      </c>
      <c r="G71" s="107">
        <v>0</v>
      </c>
      <c r="H71" s="106" t="s">
        <v>15</v>
      </c>
      <c r="I71" s="106">
        <v>72</v>
      </c>
      <c r="J71" s="106">
        <v>11</v>
      </c>
      <c r="K71" s="108">
        <v>0.09</v>
      </c>
      <c r="L71" s="109">
        <v>43557</v>
      </c>
      <c r="M71" s="251" t="s">
        <v>187</v>
      </c>
      <c r="N71" s="252"/>
      <c r="O71" s="252"/>
      <c r="P71" s="252"/>
      <c r="Q71" s="253"/>
    </row>
    <row r="72" spans="1:17" ht="15">
      <c r="A72" s="32">
        <v>19202</v>
      </c>
      <c r="B72" s="32" t="s">
        <v>141</v>
      </c>
      <c r="C72" s="106" t="s">
        <v>142</v>
      </c>
      <c r="D72" s="106" t="s">
        <v>143</v>
      </c>
      <c r="E72" s="106">
        <v>12</v>
      </c>
      <c r="F72" s="106" t="s">
        <v>52</v>
      </c>
      <c r="G72" s="107">
        <v>2745000</v>
      </c>
      <c r="H72" s="106" t="s">
        <v>70</v>
      </c>
      <c r="I72" s="106">
        <v>66</v>
      </c>
      <c r="J72" s="106">
        <v>20</v>
      </c>
      <c r="K72" s="108">
        <v>0.09</v>
      </c>
      <c r="L72" s="109">
        <v>43557</v>
      </c>
      <c r="M72" s="254" t="s">
        <v>178</v>
      </c>
      <c r="N72" s="255"/>
      <c r="O72" s="255"/>
      <c r="P72" s="255"/>
      <c r="Q72" s="255"/>
    </row>
    <row r="73" spans="1:17" ht="15">
      <c r="A73" s="32">
        <v>19468</v>
      </c>
      <c r="B73" s="32" t="s">
        <v>192</v>
      </c>
      <c r="C73" s="106" t="s">
        <v>76</v>
      </c>
      <c r="D73" s="106" t="s">
        <v>77</v>
      </c>
      <c r="E73" s="106">
        <v>9</v>
      </c>
      <c r="F73" s="106" t="s">
        <v>52</v>
      </c>
      <c r="G73" s="107">
        <v>4000000</v>
      </c>
      <c r="H73" s="106" t="s">
        <v>15</v>
      </c>
      <c r="I73" s="106">
        <v>200</v>
      </c>
      <c r="J73" s="106">
        <v>26</v>
      </c>
      <c r="K73" s="108">
        <v>0.04</v>
      </c>
      <c r="L73" s="109">
        <v>43700</v>
      </c>
      <c r="M73" s="254" t="s">
        <v>207</v>
      </c>
      <c r="N73" s="255"/>
      <c r="O73" s="255"/>
      <c r="P73" s="255"/>
      <c r="Q73" s="255"/>
    </row>
    <row r="74" spans="1:17" ht="15.75" thickBot="1">
      <c r="A74" s="32">
        <v>19610</v>
      </c>
      <c r="B74" s="32" t="s">
        <v>195</v>
      </c>
      <c r="C74" s="106" t="s">
        <v>85</v>
      </c>
      <c r="D74" s="106" t="s">
        <v>54</v>
      </c>
      <c r="E74" s="106">
        <v>10</v>
      </c>
      <c r="F74" s="106" t="s">
        <v>52</v>
      </c>
      <c r="G74" s="107">
        <v>4000000</v>
      </c>
      <c r="H74" s="106" t="s">
        <v>70</v>
      </c>
      <c r="I74" s="106">
        <v>112</v>
      </c>
      <c r="J74" s="106">
        <v>28</v>
      </c>
      <c r="K74" s="108">
        <v>0.04</v>
      </c>
      <c r="L74" s="109">
        <v>43717</v>
      </c>
      <c r="M74" s="254"/>
      <c r="N74" s="255"/>
      <c r="O74" s="255"/>
      <c r="P74" s="255"/>
      <c r="Q74" s="255"/>
    </row>
    <row r="75" spans="1:17" ht="15">
      <c r="A75" s="243" t="s">
        <v>189</v>
      </c>
      <c r="B75" s="244"/>
      <c r="C75" s="244"/>
      <c r="D75" s="244"/>
      <c r="E75" s="244"/>
      <c r="F75" s="244"/>
      <c r="G75" s="63">
        <f>SUM(G48,G51,G52,G53,G54,G58,G59,G60,G61,G62,G64,G65,G68,G69,G72)</f>
        <v>33095000</v>
      </c>
      <c r="H75" s="64" t="s">
        <v>10</v>
      </c>
      <c r="I75" s="126">
        <f>SUM(I48,I52,I53,I54,I58,I59,I60,I61,I62,I64,I65,I72)</f>
        <v>655</v>
      </c>
      <c r="J75" s="126">
        <f>SUM(J48,J52,J53,J54,J58,J59,J60,J61,J62,J64,J65,J72)</f>
        <v>224</v>
      </c>
      <c r="K75" s="66"/>
      <c r="L75" s="67"/>
      <c r="M75" s="67"/>
      <c r="N75" s="67"/>
      <c r="O75" s="67"/>
      <c r="P75" s="67"/>
      <c r="Q75" s="68"/>
    </row>
    <row r="76" spans="1:17" ht="15">
      <c r="A76" s="245" t="s">
        <v>190</v>
      </c>
      <c r="B76" s="246"/>
      <c r="C76" s="246"/>
      <c r="D76" s="246"/>
      <c r="E76" s="246"/>
      <c r="F76" s="246"/>
      <c r="G76" s="33">
        <f>SUM(G46,G47,G49,G50,G55,G56,G57,G63,G66,G67,G70,G71,G73,G74)</f>
        <v>17650000</v>
      </c>
      <c r="H76" s="69" t="s">
        <v>10</v>
      </c>
      <c r="I76" s="127">
        <f>SUM(I46,I47,I49,I50,I55,I56,I57,I63,I66,I67,I70,I71,I74)</f>
        <v>1465</v>
      </c>
      <c r="J76" s="127">
        <f>SUM(J46,J47,J49,J50,J55,J56,J57,J63,J66,J67,J70,J71,J74)</f>
        <v>413</v>
      </c>
      <c r="K76" s="71"/>
      <c r="L76" s="72"/>
      <c r="M76" s="73"/>
      <c r="N76" s="73"/>
      <c r="O76" s="73"/>
      <c r="P76" s="73"/>
      <c r="Q76" s="74"/>
    </row>
    <row r="77" spans="1:17" ht="16.5" thickBot="1">
      <c r="A77" s="241" t="s">
        <v>191</v>
      </c>
      <c r="B77" s="242"/>
      <c r="C77" s="242"/>
      <c r="D77" s="242"/>
      <c r="E77" s="242"/>
      <c r="F77" s="242"/>
      <c r="G77" s="111">
        <f>SUM(G75:G76)</f>
        <v>50745000</v>
      </c>
      <c r="H77" s="75" t="s">
        <v>10</v>
      </c>
      <c r="I77" s="131">
        <f>SUM(I75:I76)</f>
        <v>2120</v>
      </c>
      <c r="J77" s="131">
        <f>SUM(J75:J76)</f>
        <v>637</v>
      </c>
      <c r="K77" s="77"/>
      <c r="L77" s="78"/>
      <c r="M77" s="78"/>
      <c r="N77" s="78"/>
      <c r="O77" s="78"/>
      <c r="P77" s="78"/>
      <c r="Q77" s="79"/>
    </row>
    <row r="78" spans="1:17" ht="15" customHeight="1">
      <c r="A78" s="243" t="s">
        <v>27</v>
      </c>
      <c r="B78" s="244"/>
      <c r="C78" s="244"/>
      <c r="D78" s="244"/>
      <c r="E78" s="244"/>
      <c r="F78" s="244"/>
      <c r="G78" s="110">
        <f>SUM(G51,G52,G54,G58,G59,G60,G61,G64,G65,G68,G69,G72)</f>
        <v>27945000</v>
      </c>
      <c r="H78" s="64" t="s">
        <v>10</v>
      </c>
      <c r="I78" s="132">
        <f>SUM(I51,I52,I54,I58,I59,I60,I61,I64,I65,I68,I69,I72)</f>
        <v>638</v>
      </c>
      <c r="J78" s="132">
        <f>SUM(J51,J52,J54,J58,J59,J60,J61,J64,J65,J68,J69,J72)</f>
        <v>201</v>
      </c>
      <c r="K78" s="81"/>
      <c r="L78" s="235"/>
      <c r="M78" s="235"/>
      <c r="N78" s="235"/>
      <c r="O78" s="235"/>
      <c r="P78" s="235"/>
      <c r="Q78" s="236"/>
    </row>
    <row r="79" spans="1:17" ht="15" customHeight="1">
      <c r="A79" s="245" t="s">
        <v>28</v>
      </c>
      <c r="B79" s="246"/>
      <c r="C79" s="246"/>
      <c r="D79" s="246"/>
      <c r="E79" s="246"/>
      <c r="F79" s="246"/>
      <c r="G79" s="82">
        <f>G49+G50+G73</f>
        <v>9650000</v>
      </c>
      <c r="H79" s="69" t="s">
        <v>10</v>
      </c>
      <c r="I79" s="133">
        <f>I49+I50+I73</f>
        <v>518</v>
      </c>
      <c r="J79" s="133">
        <f>J49+J50+J73</f>
        <v>104</v>
      </c>
      <c r="K79" s="84"/>
      <c r="L79" s="73"/>
      <c r="M79" s="85"/>
      <c r="N79" s="85"/>
      <c r="O79" s="85"/>
      <c r="P79" s="85"/>
      <c r="Q79" s="86"/>
    </row>
    <row r="80" spans="1:17" ht="15" customHeight="1" thickBot="1">
      <c r="A80" s="247" t="s">
        <v>29</v>
      </c>
      <c r="B80" s="248"/>
      <c r="C80" s="248"/>
      <c r="D80" s="248"/>
      <c r="E80" s="248"/>
      <c r="F80" s="248"/>
      <c r="G80" s="116">
        <f>G48</f>
        <v>4000000</v>
      </c>
      <c r="H80" s="88" t="s">
        <v>10</v>
      </c>
      <c r="I80" s="88">
        <f>I48</f>
        <v>93</v>
      </c>
      <c r="J80" s="134">
        <f>J48</f>
        <v>25</v>
      </c>
      <c r="K80" s="91"/>
      <c r="L80" s="92"/>
      <c r="M80" s="92"/>
      <c r="N80" s="92"/>
      <c r="O80" s="92"/>
      <c r="P80" s="92"/>
      <c r="Q80" s="93"/>
    </row>
    <row r="81" spans="1:17" ht="15">
      <c r="A81" s="249" t="s">
        <v>30</v>
      </c>
      <c r="B81" s="250"/>
      <c r="C81" s="250"/>
      <c r="D81" s="250"/>
      <c r="E81" s="250"/>
      <c r="F81" s="250"/>
      <c r="G81" s="114">
        <f>Q40-G78</f>
        <v>0</v>
      </c>
      <c r="H81" s="234"/>
      <c r="I81" s="235"/>
      <c r="J81" s="235"/>
      <c r="K81" s="96"/>
      <c r="L81" s="96"/>
      <c r="M81" s="96"/>
      <c r="N81" s="96"/>
      <c r="O81" s="96"/>
      <c r="P81" s="96"/>
      <c r="Q81" s="97"/>
    </row>
    <row r="82" spans="1:17" ht="15">
      <c r="A82" s="238" t="s">
        <v>31</v>
      </c>
      <c r="B82" s="239"/>
      <c r="C82" s="239"/>
      <c r="D82" s="239"/>
      <c r="E82" s="239"/>
      <c r="F82" s="239"/>
      <c r="G82" s="115">
        <f>Q42-G79</f>
        <v>4000000</v>
      </c>
      <c r="H82" s="99"/>
      <c r="I82" s="73"/>
      <c r="J82" s="73"/>
      <c r="K82" s="73"/>
      <c r="L82" s="73"/>
      <c r="M82" s="73"/>
      <c r="N82" s="73"/>
      <c r="O82" s="73"/>
      <c r="P82" s="73"/>
      <c r="Q82" s="74"/>
    </row>
    <row r="83" spans="1:17" ht="15">
      <c r="A83" s="238" t="s">
        <v>32</v>
      </c>
      <c r="B83" s="239"/>
      <c r="C83" s="239"/>
      <c r="D83" s="239"/>
      <c r="E83" s="239"/>
      <c r="F83" s="239"/>
      <c r="G83" s="115">
        <v>0</v>
      </c>
      <c r="H83" s="99"/>
      <c r="I83" s="73"/>
      <c r="J83" s="73"/>
      <c r="K83" s="73"/>
      <c r="L83" s="73"/>
      <c r="M83" s="100"/>
      <c r="N83" s="100"/>
      <c r="O83" s="100"/>
      <c r="P83" s="100"/>
      <c r="Q83" s="100"/>
    </row>
    <row r="84" spans="1:17" ht="15" customHeight="1">
      <c r="A84" s="101"/>
      <c r="B84" s="101"/>
      <c r="C84" s="101"/>
      <c r="D84" s="101"/>
      <c r="E84" s="101"/>
      <c r="F84" s="230"/>
      <c r="G84" s="102"/>
      <c r="H84" s="101"/>
      <c r="I84" s="101"/>
      <c r="J84" s="101"/>
      <c r="K84" s="101"/>
      <c r="L84" s="101"/>
      <c r="M84" s="237"/>
      <c r="N84" s="101"/>
      <c r="O84" s="101"/>
      <c r="P84" s="101"/>
      <c r="Q84" s="101"/>
    </row>
    <row r="85" spans="1:17" ht="15" customHeight="1">
      <c r="A85" s="240" t="s">
        <v>134</v>
      </c>
      <c r="B85" s="240"/>
      <c r="C85" s="240"/>
      <c r="D85" s="240"/>
      <c r="E85" s="240"/>
      <c r="F85" s="240"/>
      <c r="G85" s="240"/>
      <c r="H85" s="240"/>
      <c r="I85" s="240"/>
      <c r="J85" s="240"/>
      <c r="K85" s="240"/>
      <c r="L85" s="240"/>
      <c r="M85" s="240"/>
      <c r="N85" s="101"/>
      <c r="O85" s="101"/>
      <c r="P85" s="101"/>
      <c r="Q85" s="101"/>
    </row>
    <row r="86" spans="1:17" ht="15" customHeight="1">
      <c r="A86" s="240" t="s">
        <v>34</v>
      </c>
      <c r="B86" s="240"/>
      <c r="C86" s="240"/>
      <c r="D86" s="240"/>
      <c r="E86" s="240"/>
      <c r="F86" s="240"/>
      <c r="G86" s="240"/>
      <c r="H86" s="240"/>
      <c r="I86" s="240"/>
      <c r="J86" s="240"/>
      <c r="K86" s="240"/>
      <c r="L86" s="240"/>
      <c r="M86" s="240"/>
      <c r="N86" s="101"/>
      <c r="O86" s="101"/>
      <c r="P86" s="101"/>
      <c r="Q86" s="101"/>
    </row>
    <row r="87" spans="1:17" ht="15">
      <c r="A87" s="240" t="s">
        <v>146</v>
      </c>
      <c r="B87" s="240"/>
      <c r="C87" s="240"/>
      <c r="D87" s="240"/>
      <c r="E87" s="240"/>
      <c r="F87" s="240"/>
      <c r="G87" s="240"/>
      <c r="H87" s="240"/>
      <c r="I87" s="240"/>
      <c r="J87" s="240"/>
      <c r="K87" s="240"/>
      <c r="L87" s="240"/>
      <c r="M87" s="240"/>
      <c r="N87" s="101"/>
      <c r="O87" s="101"/>
      <c r="P87" s="101"/>
      <c r="Q87" s="101"/>
    </row>
    <row r="88" spans="1:13" ht="15">
      <c r="A88" s="240" t="s">
        <v>194</v>
      </c>
      <c r="B88" s="240"/>
      <c r="C88" s="240"/>
      <c r="D88" s="240"/>
      <c r="E88" s="240"/>
      <c r="F88" s="240"/>
      <c r="G88" s="240"/>
      <c r="H88" s="240"/>
      <c r="I88" s="240"/>
      <c r="J88" s="240"/>
      <c r="K88" s="240"/>
      <c r="L88" s="240"/>
      <c r="M88" s="240"/>
    </row>
  </sheetData>
  <sheetProtection/>
  <mergeCells count="101">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5:Q15"/>
    <mergeCell ref="M16:Q16"/>
    <mergeCell ref="M17:Q17"/>
    <mergeCell ref="M18:Q18"/>
    <mergeCell ref="M19:Q19"/>
    <mergeCell ref="M20:Q20"/>
    <mergeCell ref="A21:F21"/>
    <mergeCell ref="K21:Q21"/>
    <mergeCell ref="A22:F22"/>
    <mergeCell ref="K22:Q22"/>
    <mergeCell ref="A23:F23"/>
    <mergeCell ref="A24:F24"/>
    <mergeCell ref="H24:Q24"/>
    <mergeCell ref="A25:B25"/>
    <mergeCell ref="H25:J25"/>
    <mergeCell ref="K25:L25"/>
    <mergeCell ref="M25:O25"/>
    <mergeCell ref="P25:Q25"/>
    <mergeCell ref="M26:Q26"/>
    <mergeCell ref="M27:Q27"/>
    <mergeCell ref="A28:F28"/>
    <mergeCell ref="A29:F29"/>
    <mergeCell ref="A30:F30"/>
    <mergeCell ref="H30:Q30"/>
    <mergeCell ref="A33:B33"/>
    <mergeCell ref="H33:J33"/>
    <mergeCell ref="K33:L33"/>
    <mergeCell ref="M33:O33"/>
    <mergeCell ref="P33:Q33"/>
    <mergeCell ref="M34:Q34"/>
    <mergeCell ref="M35:Q35"/>
    <mergeCell ref="A36:F36"/>
    <mergeCell ref="A37:F37"/>
    <mergeCell ref="A38:F38"/>
    <mergeCell ref="H38:Q38"/>
    <mergeCell ref="M40:P40"/>
    <mergeCell ref="M41:P41"/>
    <mergeCell ref="M42:P42"/>
    <mergeCell ref="M43:P43"/>
    <mergeCell ref="M44:P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M67:Q67"/>
    <mergeCell ref="M68:Q68"/>
    <mergeCell ref="M69:Q69"/>
    <mergeCell ref="M70:Q70"/>
    <mergeCell ref="A82:F82"/>
    <mergeCell ref="M71:Q71"/>
    <mergeCell ref="M72:Q72"/>
    <mergeCell ref="M73:Q73"/>
    <mergeCell ref="M74:Q74"/>
    <mergeCell ref="A75:F75"/>
    <mergeCell ref="A76:F76"/>
    <mergeCell ref="A83:F83"/>
    <mergeCell ref="A85:M85"/>
    <mergeCell ref="A86:M86"/>
    <mergeCell ref="A87:M87"/>
    <mergeCell ref="A88:M88"/>
    <mergeCell ref="A77:F77"/>
    <mergeCell ref="A78:F78"/>
    <mergeCell ref="A79:F79"/>
    <mergeCell ref="A80:F80"/>
    <mergeCell ref="A81:F81"/>
  </mergeCells>
  <printOptions/>
  <pageMargins left="0.7" right="0.7" top="0.75" bottom="0.75" header="0.3" footer="0.3"/>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79"/>
  <sheetViews>
    <sheetView showGridLines="0" zoomScalePageLayoutView="0" workbookViewId="0" topLeftCell="A22">
      <selection activeCell="A9" sqref="A9:C9"/>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147</v>
      </c>
      <c r="B2" s="287"/>
      <c r="C2" s="287"/>
      <c r="D2" s="287"/>
      <c r="E2" s="287"/>
      <c r="F2" s="287"/>
      <c r="G2" s="287"/>
      <c r="H2" s="287"/>
      <c r="I2" s="287"/>
      <c r="J2" s="287"/>
      <c r="K2" s="287"/>
      <c r="L2" s="287"/>
      <c r="M2" s="286"/>
      <c r="N2" s="286"/>
      <c r="O2" s="286"/>
      <c r="P2" s="286"/>
      <c r="Q2" s="286"/>
    </row>
    <row r="3" spans="1:17" ht="12.75" customHeight="1">
      <c r="A3" s="288" t="s">
        <v>148</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147"/>
      <c r="F6" s="147"/>
      <c r="G6" s="147"/>
      <c r="H6" s="147"/>
      <c r="I6" s="147"/>
      <c r="J6" s="147"/>
      <c r="K6" s="147"/>
      <c r="L6" s="147"/>
      <c r="M6" s="283"/>
      <c r="N6" s="283"/>
      <c r="O6" s="283"/>
      <c r="P6" s="283"/>
      <c r="Q6" s="6"/>
    </row>
    <row r="7" spans="1:17" ht="14.25" customHeight="1">
      <c r="A7" s="3"/>
      <c r="B7" s="4"/>
      <c r="C7" s="4"/>
      <c r="D7" s="4"/>
      <c r="E7" s="147"/>
      <c r="F7" s="147"/>
      <c r="G7" s="147"/>
      <c r="H7" s="147"/>
      <c r="I7" s="147"/>
      <c r="J7" s="147"/>
      <c r="K7" s="147"/>
      <c r="L7" s="147"/>
      <c r="M7" s="283" t="s">
        <v>39</v>
      </c>
      <c r="N7" s="283"/>
      <c r="O7" s="283"/>
      <c r="P7" s="283"/>
      <c r="Q7" s="6">
        <v>2000000</v>
      </c>
    </row>
    <row r="8" spans="1:17" ht="14.25" customHeight="1">
      <c r="A8" s="3"/>
      <c r="B8" s="4"/>
      <c r="C8" s="4"/>
      <c r="D8" s="4"/>
      <c r="E8" s="147"/>
      <c r="F8" s="147"/>
      <c r="G8" s="147"/>
      <c r="H8" s="147"/>
      <c r="I8" s="147"/>
      <c r="J8" s="147"/>
      <c r="K8" s="147"/>
      <c r="L8" s="147"/>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149</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54"/>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c r="N13" s="255"/>
      <c r="O13" s="255"/>
      <c r="P13" s="255"/>
      <c r="Q13" s="255"/>
    </row>
    <row r="14" spans="1:17" ht="15.75" thickBot="1">
      <c r="A14" s="11">
        <v>19030</v>
      </c>
      <c r="B14" s="11" t="s">
        <v>126</v>
      </c>
      <c r="C14" s="11" t="s">
        <v>127</v>
      </c>
      <c r="D14" s="11" t="s">
        <v>128</v>
      </c>
      <c r="E14" s="11">
        <v>9</v>
      </c>
      <c r="F14" s="11" t="s">
        <v>52</v>
      </c>
      <c r="G14" s="112">
        <v>1909398</v>
      </c>
      <c r="H14" s="11" t="s">
        <v>115</v>
      </c>
      <c r="I14" s="129">
        <v>38</v>
      </c>
      <c r="J14" s="11">
        <v>38</v>
      </c>
      <c r="K14" s="15">
        <v>0.09</v>
      </c>
      <c r="L14" s="16">
        <v>43557</v>
      </c>
      <c r="M14" s="254"/>
      <c r="N14" s="255"/>
      <c r="O14" s="255"/>
      <c r="P14" s="255"/>
      <c r="Q14" s="255"/>
    </row>
    <row r="15" spans="1:17" ht="15" customHeight="1" thickBot="1">
      <c r="A15" s="267" t="s">
        <v>16</v>
      </c>
      <c r="B15" s="268"/>
      <c r="C15" s="268"/>
      <c r="D15" s="268"/>
      <c r="E15" s="268"/>
      <c r="F15" s="268"/>
      <c r="G15" s="18">
        <f>SUM(G11:G14)</f>
        <v>6318796</v>
      </c>
      <c r="H15" s="19" t="s">
        <v>10</v>
      </c>
      <c r="I15" s="130">
        <v>0</v>
      </c>
      <c r="J15" s="130">
        <v>0</v>
      </c>
      <c r="K15" s="280"/>
      <c r="L15" s="281"/>
      <c r="M15" s="281"/>
      <c r="N15" s="281"/>
      <c r="O15" s="281"/>
      <c r="P15" s="281"/>
      <c r="Q15" s="282"/>
    </row>
    <row r="16" spans="1:17" ht="15" customHeight="1" thickBot="1">
      <c r="A16" s="267" t="s">
        <v>36</v>
      </c>
      <c r="B16" s="268"/>
      <c r="C16" s="268"/>
      <c r="D16" s="268"/>
      <c r="E16" s="268"/>
      <c r="F16" s="268"/>
      <c r="G16" s="18">
        <v>0</v>
      </c>
      <c r="H16" s="19" t="s">
        <v>10</v>
      </c>
      <c r="I16" s="19">
        <v>0</v>
      </c>
      <c r="J16" s="19">
        <v>0</v>
      </c>
      <c r="K16" s="280"/>
      <c r="L16" s="281"/>
      <c r="M16" s="281"/>
      <c r="N16" s="281"/>
      <c r="O16" s="281"/>
      <c r="P16" s="281"/>
      <c r="Q16" s="282"/>
    </row>
    <row r="17" spans="1:17" ht="15" customHeight="1" thickBot="1">
      <c r="A17" s="249" t="s">
        <v>44</v>
      </c>
      <c r="B17" s="250"/>
      <c r="C17" s="250"/>
      <c r="D17" s="250"/>
      <c r="E17" s="250"/>
      <c r="F17" s="250"/>
      <c r="G17" s="22">
        <f>Q8</f>
        <v>9638041</v>
      </c>
      <c r="H17" s="137"/>
      <c r="I17" s="138"/>
      <c r="J17" s="138"/>
      <c r="K17" s="25"/>
      <c r="L17" s="26"/>
      <c r="M17" s="26"/>
      <c r="N17" s="26"/>
      <c r="O17" s="26"/>
      <c r="P17" s="26"/>
      <c r="Q17" s="27"/>
    </row>
    <row r="18" spans="1:17" ht="15">
      <c r="A18" s="249" t="s">
        <v>45</v>
      </c>
      <c r="B18" s="250"/>
      <c r="C18" s="250"/>
      <c r="D18" s="250"/>
      <c r="E18" s="250"/>
      <c r="F18" s="250"/>
      <c r="G18" s="28">
        <f>Q7</f>
        <v>2000000</v>
      </c>
      <c r="H18" s="269"/>
      <c r="I18" s="270"/>
      <c r="J18" s="270"/>
      <c r="K18" s="270"/>
      <c r="L18" s="270"/>
      <c r="M18" s="270"/>
      <c r="N18" s="270"/>
      <c r="O18" s="270"/>
      <c r="P18" s="270"/>
      <c r="Q18" s="271"/>
    </row>
    <row r="19" spans="1:17" ht="64.5" customHeight="1">
      <c r="A19" s="273" t="s">
        <v>17</v>
      </c>
      <c r="B19" s="273"/>
      <c r="C19" s="29"/>
      <c r="D19" s="29"/>
      <c r="E19" s="30"/>
      <c r="F19" s="29"/>
      <c r="G19" s="31"/>
      <c r="H19" s="274"/>
      <c r="I19" s="261"/>
      <c r="J19" s="261"/>
      <c r="K19" s="275"/>
      <c r="L19" s="276"/>
      <c r="M19" s="277" t="s">
        <v>1</v>
      </c>
      <c r="N19" s="277"/>
      <c r="O19" s="277"/>
      <c r="P19" s="278">
        <v>500000</v>
      </c>
      <c r="Q19" s="279"/>
    </row>
    <row r="20" spans="1:17" ht="39">
      <c r="A20" s="10" t="s">
        <v>18</v>
      </c>
      <c r="B20" s="10" t="s">
        <v>3</v>
      </c>
      <c r="C20" s="10" t="s">
        <v>4</v>
      </c>
      <c r="D20" s="10" t="s">
        <v>5</v>
      </c>
      <c r="E20" s="10" t="s">
        <v>6</v>
      </c>
      <c r="F20" s="10" t="s">
        <v>7</v>
      </c>
      <c r="G20" s="10" t="s">
        <v>8</v>
      </c>
      <c r="H20" s="10" t="s">
        <v>9</v>
      </c>
      <c r="I20" s="10" t="s">
        <v>10</v>
      </c>
      <c r="J20" s="10" t="s">
        <v>11</v>
      </c>
      <c r="K20" s="10" t="s">
        <v>12</v>
      </c>
      <c r="L20" s="10" t="s">
        <v>13</v>
      </c>
      <c r="M20" s="262" t="s">
        <v>14</v>
      </c>
      <c r="N20" s="252"/>
      <c r="O20" s="252"/>
      <c r="P20" s="252"/>
      <c r="Q20" s="253"/>
    </row>
    <row r="21" spans="1:17" s="2" customFormat="1" ht="15.75" thickBot="1">
      <c r="A21" s="32">
        <v>19028</v>
      </c>
      <c r="B21" s="32" t="s">
        <v>135</v>
      </c>
      <c r="C21" s="32" t="s">
        <v>136</v>
      </c>
      <c r="D21" s="32" t="s">
        <v>137</v>
      </c>
      <c r="E21" s="32">
        <v>11</v>
      </c>
      <c r="F21" s="32" t="s">
        <v>52</v>
      </c>
      <c r="G21" s="33">
        <v>500000</v>
      </c>
      <c r="H21" s="32" t="s">
        <v>15</v>
      </c>
      <c r="I21" s="34">
        <v>80</v>
      </c>
      <c r="J21" s="34">
        <v>5</v>
      </c>
      <c r="K21" s="35">
        <v>0.09</v>
      </c>
      <c r="L21" s="36">
        <v>43557</v>
      </c>
      <c r="M21" s="251"/>
      <c r="N21" s="263"/>
      <c r="O21" s="263"/>
      <c r="P21" s="263"/>
      <c r="Q21" s="264"/>
    </row>
    <row r="22" spans="1:17" ht="15.75" thickBot="1">
      <c r="A22" s="265" t="s">
        <v>19</v>
      </c>
      <c r="B22" s="266"/>
      <c r="C22" s="266"/>
      <c r="D22" s="266"/>
      <c r="E22" s="266"/>
      <c r="F22" s="266"/>
      <c r="G22" s="105">
        <f>G21</f>
        <v>500000</v>
      </c>
      <c r="H22" s="37" t="s">
        <v>10</v>
      </c>
      <c r="I22" s="38">
        <f>SUM(I21:I21)</f>
        <v>80</v>
      </c>
      <c r="J22" s="38">
        <f>SUM(J21:J21)</f>
        <v>5</v>
      </c>
      <c r="K22" s="39"/>
      <c r="L22" s="40"/>
      <c r="M22" s="144"/>
      <c r="N22" s="144"/>
      <c r="O22" s="144"/>
      <c r="P22" s="144"/>
      <c r="Q22" s="145"/>
    </row>
    <row r="23" spans="1:17" ht="15.75" thickBot="1">
      <c r="A23" s="267" t="s">
        <v>20</v>
      </c>
      <c r="B23" s="268"/>
      <c r="C23" s="268"/>
      <c r="D23" s="268"/>
      <c r="E23" s="268"/>
      <c r="F23" s="268"/>
      <c r="G23" s="18">
        <v>0</v>
      </c>
      <c r="H23" s="19" t="s">
        <v>10</v>
      </c>
      <c r="I23" s="21">
        <f>I21</f>
        <v>80</v>
      </c>
      <c r="J23" s="21">
        <f>J21</f>
        <v>5</v>
      </c>
      <c r="K23" s="143"/>
      <c r="L23" s="144"/>
      <c r="M23" s="141"/>
      <c r="N23" s="141"/>
      <c r="O23" s="141"/>
      <c r="P23" s="141"/>
      <c r="Q23" s="142"/>
    </row>
    <row r="24" spans="1:17" ht="15" customHeight="1">
      <c r="A24" s="249" t="s">
        <v>21</v>
      </c>
      <c r="B24" s="250"/>
      <c r="C24" s="250"/>
      <c r="D24" s="250"/>
      <c r="E24" s="250"/>
      <c r="F24" s="250"/>
      <c r="G24" s="28">
        <f>SUM(P19-G23)</f>
        <v>500000</v>
      </c>
      <c r="H24" s="269"/>
      <c r="I24" s="270"/>
      <c r="J24" s="270"/>
      <c r="K24" s="270"/>
      <c r="L24" s="270"/>
      <c r="M24" s="270"/>
      <c r="N24" s="270"/>
      <c r="O24" s="270"/>
      <c r="P24" s="270"/>
      <c r="Q24" s="271"/>
    </row>
    <row r="25" spans="1:17" ht="15" customHeight="1">
      <c r="A25" s="46"/>
      <c r="B25" s="30"/>
      <c r="C25" s="30"/>
      <c r="D25" s="30"/>
      <c r="E25" s="30"/>
      <c r="F25" s="30"/>
      <c r="G25" s="47"/>
      <c r="H25" s="48"/>
      <c r="I25" s="49"/>
      <c r="J25" s="49"/>
      <c r="K25" s="49"/>
      <c r="L25" s="49"/>
      <c r="M25" s="49"/>
      <c r="N25" s="49"/>
      <c r="O25" s="49"/>
      <c r="P25" s="49"/>
      <c r="Q25" s="49"/>
    </row>
    <row r="26" spans="1:17" ht="15" customHeight="1">
      <c r="A26" s="46"/>
      <c r="B26" s="30"/>
      <c r="C26" s="30"/>
      <c r="D26" s="30"/>
      <c r="E26" s="30"/>
      <c r="F26" s="30"/>
      <c r="G26" s="47"/>
      <c r="H26" s="48"/>
      <c r="I26" s="49"/>
      <c r="J26" s="49"/>
      <c r="K26" s="49"/>
      <c r="L26" s="49"/>
      <c r="M26" s="49"/>
      <c r="N26" s="49"/>
      <c r="O26" s="49"/>
      <c r="P26" s="49"/>
      <c r="Q26" s="49"/>
    </row>
    <row r="27" spans="1:17" ht="15" customHeight="1">
      <c r="A27" s="273" t="s">
        <v>49</v>
      </c>
      <c r="B27" s="273"/>
      <c r="C27" s="29"/>
      <c r="D27" s="29"/>
      <c r="E27" s="30"/>
      <c r="F27" s="29"/>
      <c r="G27" s="31"/>
      <c r="H27" s="274"/>
      <c r="I27" s="261"/>
      <c r="J27" s="261"/>
      <c r="K27" s="275"/>
      <c r="L27" s="276"/>
      <c r="M27" s="277" t="s">
        <v>1</v>
      </c>
      <c r="N27" s="277"/>
      <c r="O27" s="277"/>
      <c r="P27" s="278">
        <v>2000000</v>
      </c>
      <c r="Q27" s="279"/>
    </row>
    <row r="28" spans="1:17" ht="39" customHeight="1">
      <c r="A28" s="10" t="s">
        <v>18</v>
      </c>
      <c r="B28" s="10" t="s">
        <v>3</v>
      </c>
      <c r="C28" s="10" t="s">
        <v>4</v>
      </c>
      <c r="D28" s="10" t="s">
        <v>5</v>
      </c>
      <c r="E28" s="10" t="s">
        <v>6</v>
      </c>
      <c r="F28" s="10" t="s">
        <v>7</v>
      </c>
      <c r="G28" s="10" t="s">
        <v>8</v>
      </c>
      <c r="H28" s="10" t="s">
        <v>9</v>
      </c>
      <c r="I28" s="10" t="s">
        <v>10</v>
      </c>
      <c r="J28" s="10" t="s">
        <v>11</v>
      </c>
      <c r="K28" s="10" t="s">
        <v>12</v>
      </c>
      <c r="L28" s="10" t="s">
        <v>13</v>
      </c>
      <c r="M28" s="262" t="s">
        <v>14</v>
      </c>
      <c r="N28" s="252"/>
      <c r="O28" s="252"/>
      <c r="P28" s="252"/>
      <c r="Q28" s="253"/>
    </row>
    <row r="29" spans="1:17" ht="15" customHeight="1" thickBot="1">
      <c r="A29" s="32">
        <v>19503</v>
      </c>
      <c r="B29" s="32" t="s">
        <v>56</v>
      </c>
      <c r="C29" s="32" t="s">
        <v>53</v>
      </c>
      <c r="D29" s="32" t="s">
        <v>54</v>
      </c>
      <c r="E29" s="32">
        <v>10</v>
      </c>
      <c r="F29" s="32" t="s">
        <v>55</v>
      </c>
      <c r="G29" s="33">
        <v>2000000</v>
      </c>
      <c r="H29" s="32" t="s">
        <v>15</v>
      </c>
      <c r="I29" s="32">
        <v>76</v>
      </c>
      <c r="J29" s="32"/>
      <c r="K29" s="35"/>
      <c r="L29" s="36">
        <v>43511</v>
      </c>
      <c r="M29" s="251" t="s">
        <v>60</v>
      </c>
      <c r="N29" s="263"/>
      <c r="O29" s="263"/>
      <c r="P29" s="263"/>
      <c r="Q29" s="264"/>
    </row>
    <row r="30" spans="1:17" ht="15" customHeight="1" thickBot="1">
      <c r="A30" s="265" t="s">
        <v>57</v>
      </c>
      <c r="B30" s="266"/>
      <c r="C30" s="266"/>
      <c r="D30" s="266"/>
      <c r="E30" s="266"/>
      <c r="F30" s="266"/>
      <c r="G30" s="105">
        <f>G29</f>
        <v>2000000</v>
      </c>
      <c r="H30" s="37" t="s">
        <v>10</v>
      </c>
      <c r="I30" s="128">
        <f>SUM(I29:I29)</f>
        <v>76</v>
      </c>
      <c r="J30" s="128">
        <f>SUM(J29:J29)</f>
        <v>0</v>
      </c>
      <c r="K30" s="39"/>
      <c r="L30" s="40"/>
      <c r="M30" s="144"/>
      <c r="N30" s="144"/>
      <c r="O30" s="144"/>
      <c r="P30" s="144"/>
      <c r="Q30" s="145"/>
    </row>
    <row r="31" spans="1:17" ht="15" customHeight="1" thickBot="1">
      <c r="A31" s="267" t="s">
        <v>58</v>
      </c>
      <c r="B31" s="268"/>
      <c r="C31" s="268"/>
      <c r="D31" s="268"/>
      <c r="E31" s="268"/>
      <c r="F31" s="268"/>
      <c r="G31" s="18">
        <v>0</v>
      </c>
      <c r="H31" s="19" t="s">
        <v>10</v>
      </c>
      <c r="I31" s="19">
        <v>0</v>
      </c>
      <c r="J31" s="19">
        <f>J29</f>
        <v>0</v>
      </c>
      <c r="K31" s="143"/>
      <c r="L31" s="144"/>
      <c r="M31" s="141"/>
      <c r="N31" s="141"/>
      <c r="O31" s="141"/>
      <c r="P31" s="141"/>
      <c r="Q31" s="142"/>
    </row>
    <row r="32" spans="1:17" ht="15" customHeight="1">
      <c r="A32" s="249" t="s">
        <v>59</v>
      </c>
      <c r="B32" s="250"/>
      <c r="C32" s="250"/>
      <c r="D32" s="250"/>
      <c r="E32" s="250"/>
      <c r="F32" s="250"/>
      <c r="G32" s="28">
        <f>SUM(P27-G31)</f>
        <v>2000000</v>
      </c>
      <c r="H32" s="269"/>
      <c r="I32" s="270"/>
      <c r="J32" s="270"/>
      <c r="K32" s="270"/>
      <c r="L32" s="270"/>
      <c r="M32" s="270"/>
      <c r="N32" s="270"/>
      <c r="O32" s="270"/>
      <c r="P32" s="270"/>
      <c r="Q32" s="271"/>
    </row>
    <row r="33" spans="1:17" ht="15" customHeight="1">
      <c r="A33" s="46"/>
      <c r="B33" s="30"/>
      <c r="C33" s="30"/>
      <c r="D33" s="30"/>
      <c r="E33" s="30"/>
      <c r="F33" s="30"/>
      <c r="G33" s="47"/>
      <c r="H33" s="48"/>
      <c r="I33" s="49"/>
      <c r="J33" s="49"/>
      <c r="K33" s="49"/>
      <c r="L33" s="49"/>
      <c r="M33" s="146"/>
      <c r="N33" s="146"/>
      <c r="O33" s="146"/>
      <c r="P33" s="146"/>
      <c r="Q33" s="51"/>
    </row>
    <row r="34" spans="1:17" ht="15">
      <c r="A34" s="52"/>
      <c r="B34" s="53"/>
      <c r="C34" s="53"/>
      <c r="D34" s="53"/>
      <c r="E34" s="53"/>
      <c r="F34" s="53"/>
      <c r="G34" s="54"/>
      <c r="H34" s="55"/>
      <c r="I34" s="55"/>
      <c r="J34" s="55"/>
      <c r="K34" s="56"/>
      <c r="L34" s="57"/>
      <c r="M34" s="272" t="s">
        <v>38</v>
      </c>
      <c r="N34" s="272"/>
      <c r="O34" s="272"/>
      <c r="P34" s="272"/>
      <c r="Q34" s="7">
        <v>14443221</v>
      </c>
    </row>
    <row r="35" spans="1:17" ht="15">
      <c r="A35" s="52"/>
      <c r="B35" s="53"/>
      <c r="C35" s="53"/>
      <c r="D35" s="53"/>
      <c r="E35" s="53"/>
      <c r="F35" s="53"/>
      <c r="G35" s="54"/>
      <c r="H35" s="55"/>
      <c r="I35" s="55"/>
      <c r="J35" s="55"/>
      <c r="K35" s="56"/>
      <c r="L35" s="57"/>
      <c r="M35" s="258" t="s">
        <v>144</v>
      </c>
      <c r="N35" s="258"/>
      <c r="O35" s="258"/>
      <c r="P35" s="258"/>
      <c r="Q35" s="58">
        <v>4500000</v>
      </c>
    </row>
    <row r="36" spans="1:17" ht="15">
      <c r="A36" s="52"/>
      <c r="B36" s="53"/>
      <c r="C36" s="53"/>
      <c r="D36" s="53"/>
      <c r="E36" s="53"/>
      <c r="F36" s="53"/>
      <c r="G36" s="54"/>
      <c r="H36" s="55"/>
      <c r="I36" s="55"/>
      <c r="J36" s="55"/>
      <c r="K36" s="56"/>
      <c r="L36" s="57"/>
      <c r="M36" s="259" t="s">
        <v>145</v>
      </c>
      <c r="N36" s="259"/>
      <c r="O36" s="259"/>
      <c r="P36" s="259"/>
      <c r="Q36" s="59">
        <v>11160000</v>
      </c>
    </row>
    <row r="37" spans="1:17" ht="15.75" customHeight="1" thickBot="1">
      <c r="A37" s="52"/>
      <c r="B37" s="53"/>
      <c r="C37" s="53"/>
      <c r="D37" s="53"/>
      <c r="E37" s="53"/>
      <c r="F37" s="53"/>
      <c r="G37" s="54"/>
      <c r="H37" s="55"/>
      <c r="I37" s="55"/>
      <c r="J37" s="55"/>
      <c r="K37" s="56"/>
      <c r="L37" s="57"/>
      <c r="M37" s="260" t="s">
        <v>43</v>
      </c>
      <c r="N37" s="260"/>
      <c r="O37" s="260"/>
      <c r="P37" s="260"/>
      <c r="Q37" s="60">
        <f>SUM(Q35:Q36)</f>
        <v>15660000</v>
      </c>
    </row>
    <row r="38" spans="1:17" ht="20.25" customHeight="1">
      <c r="A38" s="61" t="s">
        <v>15</v>
      </c>
      <c r="B38" s="53"/>
      <c r="C38" s="53"/>
      <c r="D38" s="53"/>
      <c r="E38" s="53"/>
      <c r="F38" s="53"/>
      <c r="G38" s="54"/>
      <c r="H38" s="55"/>
      <c r="I38" s="55"/>
      <c r="J38" s="55"/>
      <c r="K38" s="56"/>
      <c r="L38" s="57"/>
      <c r="M38" s="261" t="s">
        <v>37</v>
      </c>
      <c r="N38" s="261"/>
      <c r="O38" s="261"/>
      <c r="P38" s="261"/>
      <c r="Q38" s="62">
        <f>SUM(Q34+Q37)</f>
        <v>30103221</v>
      </c>
    </row>
    <row r="39" spans="1:17" ht="39">
      <c r="A39" s="10" t="s">
        <v>18</v>
      </c>
      <c r="B39" s="10" t="s">
        <v>3</v>
      </c>
      <c r="C39" s="10" t="s">
        <v>4</v>
      </c>
      <c r="D39" s="10" t="s">
        <v>5</v>
      </c>
      <c r="E39" s="10" t="s">
        <v>6</v>
      </c>
      <c r="F39" s="10" t="s">
        <v>7</v>
      </c>
      <c r="G39" s="10" t="s">
        <v>8</v>
      </c>
      <c r="H39" s="10" t="s">
        <v>9</v>
      </c>
      <c r="I39" s="10" t="s">
        <v>10</v>
      </c>
      <c r="J39" s="10" t="s">
        <v>11</v>
      </c>
      <c r="K39" s="10" t="s">
        <v>12</v>
      </c>
      <c r="L39" s="10" t="s">
        <v>13</v>
      </c>
      <c r="M39" s="262" t="s">
        <v>14</v>
      </c>
      <c r="N39" s="252"/>
      <c r="O39" s="252"/>
      <c r="P39" s="252"/>
      <c r="Q39" s="253"/>
    </row>
    <row r="40" spans="1:17" ht="15">
      <c r="A40" s="32">
        <v>19406</v>
      </c>
      <c r="B40" s="32" t="s">
        <v>46</v>
      </c>
      <c r="C40" s="106" t="s">
        <v>50</v>
      </c>
      <c r="D40" s="113" t="s">
        <v>51</v>
      </c>
      <c r="E40" s="106">
        <v>11</v>
      </c>
      <c r="F40" s="106" t="s">
        <v>52</v>
      </c>
      <c r="G40" s="107">
        <v>4000000</v>
      </c>
      <c r="H40" s="106" t="s">
        <v>15</v>
      </c>
      <c r="I40" s="106">
        <v>242</v>
      </c>
      <c r="J40" s="106">
        <v>22</v>
      </c>
      <c r="K40" s="108">
        <v>0.04</v>
      </c>
      <c r="L40" s="109">
        <v>43479</v>
      </c>
      <c r="M40" s="251" t="s">
        <v>61</v>
      </c>
      <c r="N40" s="252"/>
      <c r="O40" s="252"/>
      <c r="P40" s="252"/>
      <c r="Q40" s="253"/>
    </row>
    <row r="41" spans="1:17" ht="15">
      <c r="A41" s="32">
        <v>19502</v>
      </c>
      <c r="B41" s="106" t="s">
        <v>66</v>
      </c>
      <c r="C41" s="113" t="s">
        <v>63</v>
      </c>
      <c r="D41" s="113" t="s">
        <v>64</v>
      </c>
      <c r="E41" s="106">
        <v>3</v>
      </c>
      <c r="F41" s="106" t="s">
        <v>52</v>
      </c>
      <c r="G41" s="107">
        <v>2000000</v>
      </c>
      <c r="H41" s="106" t="s">
        <v>15</v>
      </c>
      <c r="I41" s="106">
        <v>126</v>
      </c>
      <c r="J41" s="106">
        <v>3</v>
      </c>
      <c r="K41" s="108">
        <v>0.09</v>
      </c>
      <c r="L41" s="109">
        <v>43525</v>
      </c>
      <c r="M41" s="251" t="s">
        <v>65</v>
      </c>
      <c r="N41" s="252"/>
      <c r="O41" s="252"/>
      <c r="P41" s="252"/>
      <c r="Q41" s="253"/>
    </row>
    <row r="42" spans="1:17" ht="15">
      <c r="A42" s="32">
        <v>19409</v>
      </c>
      <c r="B42" s="106" t="s">
        <v>71</v>
      </c>
      <c r="C42" s="106" t="s">
        <v>72</v>
      </c>
      <c r="D42" s="106" t="s">
        <v>73</v>
      </c>
      <c r="E42" s="106">
        <v>4</v>
      </c>
      <c r="F42" s="106" t="s">
        <v>74</v>
      </c>
      <c r="G42" s="107">
        <v>4000000</v>
      </c>
      <c r="H42" s="106" t="s">
        <v>15</v>
      </c>
      <c r="I42" s="106">
        <v>93</v>
      </c>
      <c r="J42" s="106">
        <v>25</v>
      </c>
      <c r="K42" s="108">
        <v>0.04</v>
      </c>
      <c r="L42" s="109">
        <v>43532</v>
      </c>
      <c r="M42" s="251" t="s">
        <v>150</v>
      </c>
      <c r="N42" s="256"/>
      <c r="O42" s="256"/>
      <c r="P42" s="256"/>
      <c r="Q42" s="257"/>
    </row>
    <row r="43" spans="1:17" ht="15" customHeight="1">
      <c r="A43" s="32">
        <v>19504</v>
      </c>
      <c r="B43" s="32" t="s">
        <v>68</v>
      </c>
      <c r="C43" s="106" t="s">
        <v>69</v>
      </c>
      <c r="D43" s="113" t="s">
        <v>51</v>
      </c>
      <c r="E43" s="106">
        <v>11</v>
      </c>
      <c r="F43" s="106" t="s">
        <v>52</v>
      </c>
      <c r="G43" s="107">
        <v>1650000</v>
      </c>
      <c r="H43" s="106" t="s">
        <v>70</v>
      </c>
      <c r="I43" s="106">
        <v>114</v>
      </c>
      <c r="J43" s="106">
        <v>11</v>
      </c>
      <c r="K43" s="108">
        <v>0.09</v>
      </c>
      <c r="L43" s="109">
        <v>43535</v>
      </c>
      <c r="M43" s="251" t="s">
        <v>149</v>
      </c>
      <c r="N43" s="252"/>
      <c r="O43" s="252"/>
      <c r="P43" s="252"/>
      <c r="Q43" s="253"/>
    </row>
    <row r="44" spans="1:17" ht="15">
      <c r="A44" s="32">
        <v>19418</v>
      </c>
      <c r="B44" s="32" t="s">
        <v>82</v>
      </c>
      <c r="C44" s="113" t="s">
        <v>80</v>
      </c>
      <c r="D44" s="106" t="s">
        <v>81</v>
      </c>
      <c r="E44" s="106">
        <v>7</v>
      </c>
      <c r="F44" s="106" t="s">
        <v>52</v>
      </c>
      <c r="G44" s="107">
        <v>4000000</v>
      </c>
      <c r="H44" s="106" t="s">
        <v>15</v>
      </c>
      <c r="I44" s="106">
        <v>204</v>
      </c>
      <c r="J44" s="106">
        <v>67</v>
      </c>
      <c r="K44" s="108">
        <v>0.04</v>
      </c>
      <c r="L44" s="109">
        <v>43539</v>
      </c>
      <c r="M44" s="251"/>
      <c r="N44" s="252"/>
      <c r="O44" s="252"/>
      <c r="P44" s="252"/>
      <c r="Q44" s="253"/>
    </row>
    <row r="45" spans="1:17" ht="15">
      <c r="A45" s="32">
        <v>19051</v>
      </c>
      <c r="B45" s="32" t="s">
        <v>84</v>
      </c>
      <c r="C45" s="113" t="s">
        <v>85</v>
      </c>
      <c r="D45" s="106" t="s">
        <v>54</v>
      </c>
      <c r="E45" s="106">
        <v>10</v>
      </c>
      <c r="F45" s="106" t="s">
        <v>133</v>
      </c>
      <c r="G45" s="107">
        <v>2500000</v>
      </c>
      <c r="H45" s="106" t="s">
        <v>15</v>
      </c>
      <c r="I45" s="106">
        <v>99</v>
      </c>
      <c r="J45" s="106">
        <v>14</v>
      </c>
      <c r="K45" s="108">
        <v>0.09</v>
      </c>
      <c r="L45" s="109">
        <v>43557</v>
      </c>
      <c r="M45" s="254"/>
      <c r="N45" s="255"/>
      <c r="O45" s="255"/>
      <c r="P45" s="255"/>
      <c r="Q45" s="255"/>
    </row>
    <row r="46" spans="1:17" ht="15">
      <c r="A46" s="32">
        <v>19235</v>
      </c>
      <c r="B46" s="135" t="s">
        <v>86</v>
      </c>
      <c r="C46" s="106" t="s">
        <v>87</v>
      </c>
      <c r="D46" s="106" t="s">
        <v>88</v>
      </c>
      <c r="E46" s="106">
        <v>1</v>
      </c>
      <c r="F46" s="106" t="s">
        <v>52</v>
      </c>
      <c r="G46" s="107">
        <v>950000</v>
      </c>
      <c r="H46" s="106" t="s">
        <v>15</v>
      </c>
      <c r="I46" s="106">
        <v>40</v>
      </c>
      <c r="J46" s="106">
        <v>10</v>
      </c>
      <c r="K46" s="108">
        <v>0.09</v>
      </c>
      <c r="L46" s="109">
        <v>43557</v>
      </c>
      <c r="M46" s="254"/>
      <c r="N46" s="255"/>
      <c r="O46" s="255"/>
      <c r="P46" s="255"/>
      <c r="Q46" s="255"/>
    </row>
    <row r="47" spans="1:17" ht="15">
      <c r="A47" s="32">
        <v>19216</v>
      </c>
      <c r="B47" s="32" t="s">
        <v>89</v>
      </c>
      <c r="C47" s="136" t="s">
        <v>90</v>
      </c>
      <c r="D47" s="106" t="s">
        <v>91</v>
      </c>
      <c r="E47" s="106">
        <v>2</v>
      </c>
      <c r="F47" s="106" t="s">
        <v>52</v>
      </c>
      <c r="G47" s="107">
        <v>2300000</v>
      </c>
      <c r="H47" s="106" t="s">
        <v>70</v>
      </c>
      <c r="I47" s="106">
        <v>48</v>
      </c>
      <c r="J47" s="106">
        <v>17</v>
      </c>
      <c r="K47" s="108">
        <v>0.09</v>
      </c>
      <c r="L47" s="109">
        <v>43557</v>
      </c>
      <c r="M47" s="254"/>
      <c r="N47" s="255"/>
      <c r="O47" s="255"/>
      <c r="P47" s="255"/>
      <c r="Q47" s="255"/>
    </row>
    <row r="48" spans="1:17" ht="15">
      <c r="A48" s="32">
        <v>19338</v>
      </c>
      <c r="B48" s="32" t="s">
        <v>92</v>
      </c>
      <c r="C48" s="106" t="s">
        <v>93</v>
      </c>
      <c r="D48" s="106" t="s">
        <v>94</v>
      </c>
      <c r="E48" s="106">
        <v>3</v>
      </c>
      <c r="F48" s="106" t="s">
        <v>52</v>
      </c>
      <c r="G48" s="107">
        <v>1500000</v>
      </c>
      <c r="H48" s="106" t="s">
        <v>70</v>
      </c>
      <c r="I48" s="106">
        <v>68</v>
      </c>
      <c r="J48" s="106">
        <v>10</v>
      </c>
      <c r="K48" s="108">
        <v>0.09</v>
      </c>
      <c r="L48" s="109">
        <v>43557</v>
      </c>
      <c r="M48" s="251"/>
      <c r="N48" s="252"/>
      <c r="O48" s="252"/>
      <c r="P48" s="252"/>
      <c r="Q48" s="253"/>
    </row>
    <row r="49" spans="1:17" ht="15">
      <c r="A49" s="32">
        <v>19214</v>
      </c>
      <c r="B49" s="32" t="s">
        <v>95</v>
      </c>
      <c r="C49" s="106" t="s">
        <v>93</v>
      </c>
      <c r="D49" s="106" t="s">
        <v>94</v>
      </c>
      <c r="E49" s="106">
        <v>3</v>
      </c>
      <c r="F49" s="106" t="s">
        <v>52</v>
      </c>
      <c r="G49" s="107">
        <v>3400000</v>
      </c>
      <c r="H49" s="106" t="s">
        <v>70</v>
      </c>
      <c r="I49" s="106">
        <v>48</v>
      </c>
      <c r="J49" s="106">
        <v>21</v>
      </c>
      <c r="K49" s="108">
        <v>0.09</v>
      </c>
      <c r="L49" s="109">
        <v>43557</v>
      </c>
      <c r="M49" s="251"/>
      <c r="N49" s="252"/>
      <c r="O49" s="252"/>
      <c r="P49" s="252"/>
      <c r="Q49" s="253"/>
    </row>
    <row r="50" spans="1:17" ht="15">
      <c r="A50" s="32">
        <v>19285</v>
      </c>
      <c r="B50" s="32" t="s">
        <v>96</v>
      </c>
      <c r="C50" s="113" t="s">
        <v>97</v>
      </c>
      <c r="D50" s="113" t="s">
        <v>98</v>
      </c>
      <c r="E50" s="106">
        <v>3</v>
      </c>
      <c r="F50" s="106" t="s">
        <v>52</v>
      </c>
      <c r="G50" s="107">
        <v>2200000</v>
      </c>
      <c r="H50" s="106" t="s">
        <v>70</v>
      </c>
      <c r="I50" s="106">
        <v>88</v>
      </c>
      <c r="J50" s="106">
        <v>24</v>
      </c>
      <c r="K50" s="108">
        <v>0.09</v>
      </c>
      <c r="L50" s="109">
        <v>43557</v>
      </c>
      <c r="M50" s="254"/>
      <c r="N50" s="255"/>
      <c r="O50" s="255"/>
      <c r="P50" s="255"/>
      <c r="Q50" s="255"/>
    </row>
    <row r="51" spans="1:17" ht="15">
      <c r="A51" s="32">
        <v>19126</v>
      </c>
      <c r="B51" s="32" t="s">
        <v>100</v>
      </c>
      <c r="C51" s="113" t="s">
        <v>99</v>
      </c>
      <c r="D51" s="113" t="s">
        <v>98</v>
      </c>
      <c r="E51" s="106">
        <v>3</v>
      </c>
      <c r="F51" s="106" t="s">
        <v>52</v>
      </c>
      <c r="G51" s="107">
        <v>4000000</v>
      </c>
      <c r="H51" s="106" t="s">
        <v>15</v>
      </c>
      <c r="I51" s="106">
        <v>75</v>
      </c>
      <c r="J51" s="106">
        <v>67</v>
      </c>
      <c r="K51" s="108">
        <v>0.09</v>
      </c>
      <c r="L51" s="109">
        <v>43557</v>
      </c>
      <c r="M51" s="254"/>
      <c r="N51" s="255"/>
      <c r="O51" s="255"/>
      <c r="P51" s="255"/>
      <c r="Q51" s="255"/>
    </row>
    <row r="52" spans="1:17" ht="15">
      <c r="A52" s="32">
        <v>19009</v>
      </c>
      <c r="B52" s="32" t="s">
        <v>102</v>
      </c>
      <c r="C52" s="113" t="s">
        <v>97</v>
      </c>
      <c r="D52" s="113" t="s">
        <v>98</v>
      </c>
      <c r="E52" s="106">
        <v>3</v>
      </c>
      <c r="F52" s="106" t="s">
        <v>52</v>
      </c>
      <c r="G52" s="107">
        <v>1300000</v>
      </c>
      <c r="H52" s="106" t="s">
        <v>15</v>
      </c>
      <c r="I52" s="106">
        <v>99</v>
      </c>
      <c r="J52" s="106">
        <v>8</v>
      </c>
      <c r="K52" s="108">
        <v>0.09</v>
      </c>
      <c r="L52" s="109">
        <v>43557</v>
      </c>
      <c r="M52" s="254"/>
      <c r="N52" s="255"/>
      <c r="O52" s="255"/>
      <c r="P52" s="255"/>
      <c r="Q52" s="255"/>
    </row>
    <row r="53" spans="1:17" ht="15">
      <c r="A53" s="32">
        <v>19234</v>
      </c>
      <c r="B53" s="32" t="s">
        <v>103</v>
      </c>
      <c r="C53" s="106" t="s">
        <v>104</v>
      </c>
      <c r="D53" s="106" t="s">
        <v>105</v>
      </c>
      <c r="E53" s="106">
        <v>3</v>
      </c>
      <c r="F53" s="106" t="s">
        <v>52</v>
      </c>
      <c r="G53" s="107">
        <v>1050000</v>
      </c>
      <c r="H53" s="106" t="s">
        <v>70</v>
      </c>
      <c r="I53" s="106">
        <v>83</v>
      </c>
      <c r="J53" s="106">
        <v>13</v>
      </c>
      <c r="K53" s="108">
        <v>0.09</v>
      </c>
      <c r="L53" s="109">
        <v>43557</v>
      </c>
      <c r="M53" s="254"/>
      <c r="N53" s="255"/>
      <c r="O53" s="255"/>
      <c r="P53" s="255"/>
      <c r="Q53" s="255"/>
    </row>
    <row r="54" spans="1:17" ht="15">
      <c r="A54" s="32">
        <v>19236</v>
      </c>
      <c r="B54" s="32" t="s">
        <v>106</v>
      </c>
      <c r="C54" s="106" t="s">
        <v>107</v>
      </c>
      <c r="D54" s="106" t="s">
        <v>108</v>
      </c>
      <c r="E54" s="106">
        <v>4</v>
      </c>
      <c r="F54" s="106" t="s">
        <v>52</v>
      </c>
      <c r="G54" s="107">
        <v>950000</v>
      </c>
      <c r="H54" s="106" t="s">
        <v>70</v>
      </c>
      <c r="I54" s="106">
        <v>48</v>
      </c>
      <c r="J54" s="106">
        <v>10</v>
      </c>
      <c r="K54" s="108">
        <v>0.09</v>
      </c>
      <c r="L54" s="109">
        <v>43557</v>
      </c>
      <c r="M54" s="251"/>
      <c r="N54" s="252"/>
      <c r="O54" s="252"/>
      <c r="P54" s="252"/>
      <c r="Q54" s="253"/>
    </row>
    <row r="55" spans="1:17" ht="15">
      <c r="A55" s="32">
        <v>19365</v>
      </c>
      <c r="B55" s="32" t="s">
        <v>109</v>
      </c>
      <c r="C55" s="106" t="s">
        <v>110</v>
      </c>
      <c r="D55" s="106" t="s">
        <v>111</v>
      </c>
      <c r="E55" s="106">
        <v>6</v>
      </c>
      <c r="F55" s="106" t="s">
        <v>52</v>
      </c>
      <c r="G55" s="107">
        <v>2525000</v>
      </c>
      <c r="H55" s="106" t="s">
        <v>70</v>
      </c>
      <c r="I55" s="106">
        <v>48</v>
      </c>
      <c r="J55" s="106">
        <v>19</v>
      </c>
      <c r="K55" s="108">
        <v>0.09</v>
      </c>
      <c r="L55" s="109">
        <v>43557</v>
      </c>
      <c r="M55" s="254"/>
      <c r="N55" s="255"/>
      <c r="O55" s="255"/>
      <c r="P55" s="255"/>
      <c r="Q55" s="255"/>
    </row>
    <row r="56" spans="1:17" ht="15">
      <c r="A56" s="32">
        <v>19179</v>
      </c>
      <c r="B56" s="32" t="s">
        <v>116</v>
      </c>
      <c r="C56" s="106" t="s">
        <v>117</v>
      </c>
      <c r="D56" s="106" t="s">
        <v>117</v>
      </c>
      <c r="E56" s="106">
        <v>7</v>
      </c>
      <c r="F56" s="106" t="s">
        <v>52</v>
      </c>
      <c r="G56" s="107">
        <v>3000000</v>
      </c>
      <c r="H56" s="106" t="s">
        <v>70</v>
      </c>
      <c r="I56" s="106">
        <v>36</v>
      </c>
      <c r="J56" s="106">
        <v>17</v>
      </c>
      <c r="K56" s="108">
        <v>0.09</v>
      </c>
      <c r="L56" s="109">
        <v>43557</v>
      </c>
      <c r="M56" s="251"/>
      <c r="N56" s="252"/>
      <c r="O56" s="252"/>
      <c r="P56" s="252"/>
      <c r="Q56" s="253"/>
    </row>
    <row r="57" spans="1:17" ht="15">
      <c r="A57" s="32">
        <v>19095</v>
      </c>
      <c r="B57" s="32" t="s">
        <v>118</v>
      </c>
      <c r="C57" s="106" t="s">
        <v>119</v>
      </c>
      <c r="D57" s="106" t="s">
        <v>120</v>
      </c>
      <c r="E57" s="106">
        <v>7</v>
      </c>
      <c r="F57" s="106" t="s">
        <v>52</v>
      </c>
      <c r="G57" s="107">
        <v>2336000</v>
      </c>
      <c r="H57" s="106" t="s">
        <v>70</v>
      </c>
      <c r="I57" s="106">
        <v>57</v>
      </c>
      <c r="J57" s="106">
        <v>40</v>
      </c>
      <c r="K57" s="108">
        <v>0.09</v>
      </c>
      <c r="L57" s="109">
        <v>43557</v>
      </c>
      <c r="M57" s="251"/>
      <c r="N57" s="252"/>
      <c r="O57" s="252"/>
      <c r="P57" s="252"/>
      <c r="Q57" s="253"/>
    </row>
    <row r="58" spans="1:17" ht="15">
      <c r="A58" s="32">
        <v>19180</v>
      </c>
      <c r="B58" s="32" t="s">
        <v>122</v>
      </c>
      <c r="C58" s="113" t="s">
        <v>80</v>
      </c>
      <c r="D58" s="106" t="s">
        <v>81</v>
      </c>
      <c r="E58" s="106">
        <v>7</v>
      </c>
      <c r="F58" s="106" t="s">
        <v>52</v>
      </c>
      <c r="G58" s="107">
        <v>3245000</v>
      </c>
      <c r="H58" s="106" t="s">
        <v>15</v>
      </c>
      <c r="I58" s="106">
        <v>100</v>
      </c>
      <c r="J58" s="106">
        <v>30</v>
      </c>
      <c r="K58" s="108">
        <v>0.09</v>
      </c>
      <c r="L58" s="109">
        <v>43557</v>
      </c>
      <c r="M58" s="251"/>
      <c r="N58" s="252"/>
      <c r="O58" s="252"/>
      <c r="P58" s="252"/>
      <c r="Q58" s="253"/>
    </row>
    <row r="59" spans="1:17" ht="15">
      <c r="A59" s="32">
        <v>19238</v>
      </c>
      <c r="B59" s="32" t="s">
        <v>123</v>
      </c>
      <c r="C59" s="106" t="s">
        <v>124</v>
      </c>
      <c r="D59" s="106" t="s">
        <v>125</v>
      </c>
      <c r="E59" s="106">
        <v>8</v>
      </c>
      <c r="F59" s="106" t="s">
        <v>52</v>
      </c>
      <c r="G59" s="107">
        <v>2850000</v>
      </c>
      <c r="H59" s="106" t="s">
        <v>70</v>
      </c>
      <c r="I59" s="106">
        <v>38</v>
      </c>
      <c r="J59" s="106">
        <v>30</v>
      </c>
      <c r="K59" s="108">
        <v>0.09</v>
      </c>
      <c r="L59" s="109">
        <v>43557</v>
      </c>
      <c r="M59" s="251"/>
      <c r="N59" s="252"/>
      <c r="O59" s="252"/>
      <c r="P59" s="252"/>
      <c r="Q59" s="253"/>
    </row>
    <row r="60" spans="1:17" ht="15">
      <c r="A60" s="32">
        <v>19136</v>
      </c>
      <c r="B60" s="32" t="s">
        <v>129</v>
      </c>
      <c r="C60" s="113" t="s">
        <v>76</v>
      </c>
      <c r="D60" s="113" t="s">
        <v>77</v>
      </c>
      <c r="E60" s="106">
        <v>9</v>
      </c>
      <c r="F60" s="106" t="s">
        <v>52</v>
      </c>
      <c r="G60" s="107">
        <v>4000000</v>
      </c>
      <c r="H60" s="106" t="s">
        <v>15</v>
      </c>
      <c r="I60" s="106">
        <v>69</v>
      </c>
      <c r="J60" s="106">
        <v>67</v>
      </c>
      <c r="K60" s="108">
        <v>0.09</v>
      </c>
      <c r="L60" s="109">
        <v>43557</v>
      </c>
      <c r="M60" s="251"/>
      <c r="N60" s="252"/>
      <c r="O60" s="252"/>
      <c r="P60" s="252"/>
      <c r="Q60" s="253"/>
    </row>
    <row r="61" spans="1:17" ht="15">
      <c r="A61" s="32">
        <v>19139</v>
      </c>
      <c r="B61" s="32" t="s">
        <v>130</v>
      </c>
      <c r="C61" s="113" t="s">
        <v>76</v>
      </c>
      <c r="D61" s="113" t="s">
        <v>77</v>
      </c>
      <c r="E61" s="106">
        <v>9</v>
      </c>
      <c r="F61" s="106" t="s">
        <v>52</v>
      </c>
      <c r="G61" s="107">
        <v>4000000</v>
      </c>
      <c r="H61" s="106" t="s">
        <v>15</v>
      </c>
      <c r="I61" s="106">
        <v>74</v>
      </c>
      <c r="J61" s="106">
        <v>69</v>
      </c>
      <c r="K61" s="108">
        <v>0.09</v>
      </c>
      <c r="L61" s="109">
        <v>43557</v>
      </c>
      <c r="M61" s="251"/>
      <c r="N61" s="252"/>
      <c r="O61" s="252"/>
      <c r="P61" s="252"/>
      <c r="Q61" s="253"/>
    </row>
    <row r="62" spans="1:17" ht="15">
      <c r="A62" s="32">
        <v>19332</v>
      </c>
      <c r="B62" s="32" t="s">
        <v>131</v>
      </c>
      <c r="C62" s="113" t="s">
        <v>85</v>
      </c>
      <c r="D62" s="106" t="s">
        <v>54</v>
      </c>
      <c r="E62" s="106">
        <v>10</v>
      </c>
      <c r="F62" s="106" t="s">
        <v>133</v>
      </c>
      <c r="G62" s="107">
        <v>2475000</v>
      </c>
      <c r="H62" s="106" t="s">
        <v>70</v>
      </c>
      <c r="I62" s="106">
        <v>42</v>
      </c>
      <c r="J62" s="106">
        <v>15</v>
      </c>
      <c r="K62" s="108">
        <v>0.09</v>
      </c>
      <c r="L62" s="109">
        <v>43557</v>
      </c>
      <c r="M62" s="251"/>
      <c r="N62" s="252"/>
      <c r="O62" s="252"/>
      <c r="P62" s="252"/>
      <c r="Q62" s="253"/>
    </row>
    <row r="63" spans="1:17" ht="15">
      <c r="A63" s="32">
        <v>19367</v>
      </c>
      <c r="B63" s="32" t="s">
        <v>132</v>
      </c>
      <c r="C63" s="113" t="s">
        <v>85</v>
      </c>
      <c r="D63" s="106" t="s">
        <v>54</v>
      </c>
      <c r="E63" s="106">
        <v>10</v>
      </c>
      <c r="F63" s="106" t="s">
        <v>52</v>
      </c>
      <c r="G63" s="107">
        <v>3800000</v>
      </c>
      <c r="H63" s="106" t="s">
        <v>70</v>
      </c>
      <c r="I63" s="106">
        <v>60</v>
      </c>
      <c r="J63" s="106">
        <v>23</v>
      </c>
      <c r="K63" s="108">
        <v>0.09</v>
      </c>
      <c r="L63" s="109">
        <v>43557</v>
      </c>
      <c r="M63" s="251"/>
      <c r="N63" s="252"/>
      <c r="O63" s="252"/>
      <c r="P63" s="252"/>
      <c r="Q63" s="253"/>
    </row>
    <row r="64" spans="1:17" ht="15">
      <c r="A64" s="32">
        <v>19330</v>
      </c>
      <c r="B64" s="32" t="s">
        <v>138</v>
      </c>
      <c r="C64" s="113" t="s">
        <v>139</v>
      </c>
      <c r="D64" s="106" t="s">
        <v>51</v>
      </c>
      <c r="E64" s="106">
        <v>11</v>
      </c>
      <c r="F64" s="106" t="s">
        <v>52</v>
      </c>
      <c r="G64" s="107">
        <v>1050000</v>
      </c>
      <c r="H64" s="106" t="s">
        <v>70</v>
      </c>
      <c r="I64" s="106">
        <v>90</v>
      </c>
      <c r="J64" s="106">
        <v>6</v>
      </c>
      <c r="K64" s="108">
        <v>0.09</v>
      </c>
      <c r="L64" s="109">
        <v>43557</v>
      </c>
      <c r="M64" s="251"/>
      <c r="N64" s="252"/>
      <c r="O64" s="252"/>
      <c r="P64" s="252"/>
      <c r="Q64" s="253"/>
    </row>
    <row r="65" spans="1:17" ht="15">
      <c r="A65" s="32">
        <v>19331</v>
      </c>
      <c r="B65" s="32" t="s">
        <v>140</v>
      </c>
      <c r="C65" s="113" t="s">
        <v>139</v>
      </c>
      <c r="D65" s="106" t="s">
        <v>51</v>
      </c>
      <c r="E65" s="106">
        <v>11</v>
      </c>
      <c r="F65" s="106" t="s">
        <v>52</v>
      </c>
      <c r="G65" s="107">
        <v>2000000</v>
      </c>
      <c r="H65" s="106" t="s">
        <v>15</v>
      </c>
      <c r="I65" s="106">
        <v>72</v>
      </c>
      <c r="J65" s="106">
        <v>11</v>
      </c>
      <c r="K65" s="108">
        <v>0.09</v>
      </c>
      <c r="L65" s="109">
        <v>43557</v>
      </c>
      <c r="M65" s="251"/>
      <c r="N65" s="252"/>
      <c r="O65" s="252"/>
      <c r="P65" s="252"/>
      <c r="Q65" s="253"/>
    </row>
    <row r="66" spans="1:17" ht="15.75" thickBot="1">
      <c r="A66" s="32">
        <v>19202</v>
      </c>
      <c r="B66" s="32" t="s">
        <v>141</v>
      </c>
      <c r="C66" s="106" t="s">
        <v>142</v>
      </c>
      <c r="D66" s="106" t="s">
        <v>143</v>
      </c>
      <c r="E66" s="106">
        <v>12</v>
      </c>
      <c r="F66" s="106" t="s">
        <v>52</v>
      </c>
      <c r="G66" s="107">
        <v>2745000</v>
      </c>
      <c r="H66" s="106" t="s">
        <v>70</v>
      </c>
      <c r="I66" s="106">
        <v>66</v>
      </c>
      <c r="J66" s="106">
        <v>20</v>
      </c>
      <c r="K66" s="108">
        <v>0.09</v>
      </c>
      <c r="L66" s="109">
        <v>43557</v>
      </c>
      <c r="M66" s="251"/>
      <c r="N66" s="252"/>
      <c r="O66" s="252"/>
      <c r="P66" s="252"/>
      <c r="Q66" s="253"/>
    </row>
    <row r="67" spans="1:17" ht="15">
      <c r="A67" s="243" t="s">
        <v>24</v>
      </c>
      <c r="B67" s="244"/>
      <c r="C67" s="244"/>
      <c r="D67" s="244"/>
      <c r="E67" s="244"/>
      <c r="F67" s="244"/>
      <c r="G67" s="63">
        <f>SUM(G42,G46,G48,G49,G53,G54,G55,G56,G57,G59,G66)</f>
        <v>25306000</v>
      </c>
      <c r="H67" s="64" t="s">
        <v>10</v>
      </c>
      <c r="I67" s="126">
        <f>SUM(I42,I46,I48,I49,I53,I54,I55,I56,I57,I59,I66)</f>
        <v>625</v>
      </c>
      <c r="J67" s="126">
        <f>SUM(J42,J46,J48,J49,J53,J54,J55,J56,J57,J59,J66)</f>
        <v>215</v>
      </c>
      <c r="K67" s="66"/>
      <c r="L67" s="67"/>
      <c r="M67" s="67"/>
      <c r="N67" s="67"/>
      <c r="O67" s="67"/>
      <c r="P67" s="67"/>
      <c r="Q67" s="68"/>
    </row>
    <row r="68" spans="1:17" ht="15">
      <c r="A68" s="245" t="s">
        <v>25</v>
      </c>
      <c r="B68" s="246"/>
      <c r="C68" s="246"/>
      <c r="D68" s="246"/>
      <c r="E68" s="246"/>
      <c r="F68" s="246"/>
      <c r="G68" s="33">
        <f>SUM(G40,G41,G43,G44,G45,G47,G50,G51,G52,G58,G60,G61,G62,G63,G64,G65)</f>
        <v>44520000</v>
      </c>
      <c r="H68" s="69" t="s">
        <v>10</v>
      </c>
      <c r="I68" s="127">
        <f>SUM(I40,I41,I43,I44,I45,I47,I50,I51,I52,I58,I60,I61,I62,I63,I64,I65)</f>
        <v>1602</v>
      </c>
      <c r="J68" s="127">
        <f>SUM(J40,J41,J43,J44,J45,J47,J50,J51,J52,J58,J60,J61,J62,J63,J64,J65)</f>
        <v>454</v>
      </c>
      <c r="K68" s="71"/>
      <c r="L68" s="72"/>
      <c r="M68" s="73"/>
      <c r="N68" s="73"/>
      <c r="O68" s="73"/>
      <c r="P68" s="73"/>
      <c r="Q68" s="74"/>
    </row>
    <row r="69" spans="1:17" ht="16.5" thickBot="1">
      <c r="A69" s="241" t="s">
        <v>26</v>
      </c>
      <c r="B69" s="242"/>
      <c r="C69" s="242"/>
      <c r="D69" s="242"/>
      <c r="E69" s="242"/>
      <c r="F69" s="242"/>
      <c r="G69" s="111">
        <f>SUM(G67:G68)</f>
        <v>69826000</v>
      </c>
      <c r="H69" s="75" t="s">
        <v>10</v>
      </c>
      <c r="I69" s="131">
        <f>SUM(I67:I68)</f>
        <v>2227</v>
      </c>
      <c r="J69" s="131">
        <f>SUM(J67:J68)</f>
        <v>669</v>
      </c>
      <c r="K69" s="77"/>
      <c r="L69" s="78"/>
      <c r="M69" s="78"/>
      <c r="N69" s="78"/>
      <c r="O69" s="78"/>
      <c r="P69" s="78"/>
      <c r="Q69" s="79"/>
    </row>
    <row r="70" spans="1:17" ht="15" customHeight="1">
      <c r="A70" s="243" t="s">
        <v>27</v>
      </c>
      <c r="B70" s="244"/>
      <c r="C70" s="244"/>
      <c r="D70" s="244"/>
      <c r="E70" s="244"/>
      <c r="F70" s="244"/>
      <c r="G70" s="110">
        <v>0</v>
      </c>
      <c r="H70" s="64" t="s">
        <v>10</v>
      </c>
      <c r="I70" s="132">
        <v>0</v>
      </c>
      <c r="J70" s="132">
        <v>0</v>
      </c>
      <c r="K70" s="81"/>
      <c r="L70" s="141"/>
      <c r="M70" s="141"/>
      <c r="N70" s="141"/>
      <c r="O70" s="141"/>
      <c r="P70" s="141"/>
      <c r="Q70" s="142"/>
    </row>
    <row r="71" spans="1:17" ht="15" customHeight="1">
      <c r="A71" s="245" t="s">
        <v>28</v>
      </c>
      <c r="B71" s="246"/>
      <c r="C71" s="246"/>
      <c r="D71" s="246"/>
      <c r="E71" s="246"/>
      <c r="F71" s="246"/>
      <c r="G71" s="82">
        <v>0</v>
      </c>
      <c r="H71" s="69" t="s">
        <v>10</v>
      </c>
      <c r="I71" s="133">
        <v>0</v>
      </c>
      <c r="J71" s="133">
        <v>0</v>
      </c>
      <c r="K71" s="84"/>
      <c r="L71" s="73"/>
      <c r="M71" s="85"/>
      <c r="N71" s="85"/>
      <c r="O71" s="85"/>
      <c r="P71" s="85"/>
      <c r="Q71" s="86"/>
    </row>
    <row r="72" spans="1:17" ht="15" customHeight="1" thickBot="1">
      <c r="A72" s="247" t="s">
        <v>29</v>
      </c>
      <c r="B72" s="248"/>
      <c r="C72" s="248"/>
      <c r="D72" s="248"/>
      <c r="E72" s="248"/>
      <c r="F72" s="248"/>
      <c r="G72" s="116">
        <v>0</v>
      </c>
      <c r="H72" s="88" t="s">
        <v>10</v>
      </c>
      <c r="I72" s="88">
        <v>0</v>
      </c>
      <c r="J72" s="134">
        <v>0</v>
      </c>
      <c r="K72" s="91"/>
      <c r="L72" s="92"/>
      <c r="M72" s="92"/>
      <c r="N72" s="92"/>
      <c r="O72" s="92"/>
      <c r="P72" s="92"/>
      <c r="Q72" s="93"/>
    </row>
    <row r="73" spans="1:17" ht="15">
      <c r="A73" s="249" t="s">
        <v>30</v>
      </c>
      <c r="B73" s="250"/>
      <c r="C73" s="250"/>
      <c r="D73" s="250"/>
      <c r="E73" s="250"/>
      <c r="F73" s="250"/>
      <c r="G73" s="114">
        <f>Q34-G70</f>
        <v>14443221</v>
      </c>
      <c r="H73" s="140"/>
      <c r="I73" s="141"/>
      <c r="J73" s="141"/>
      <c r="K73" s="96"/>
      <c r="L73" s="96"/>
      <c r="M73" s="96"/>
      <c r="N73" s="96"/>
      <c r="O73" s="96"/>
      <c r="P73" s="96"/>
      <c r="Q73" s="97"/>
    </row>
    <row r="74" spans="1:17" ht="15">
      <c r="A74" s="238" t="s">
        <v>31</v>
      </c>
      <c r="B74" s="239"/>
      <c r="C74" s="239"/>
      <c r="D74" s="239"/>
      <c r="E74" s="239"/>
      <c r="F74" s="239"/>
      <c r="G74" s="115">
        <f>Q36-G71</f>
        <v>11160000</v>
      </c>
      <c r="H74" s="99"/>
      <c r="I74" s="73"/>
      <c r="J74" s="73"/>
      <c r="K74" s="73"/>
      <c r="L74" s="73"/>
      <c r="M74" s="73"/>
      <c r="N74" s="73"/>
      <c r="O74" s="73"/>
      <c r="P74" s="73"/>
      <c r="Q74" s="74"/>
    </row>
    <row r="75" spans="1:17" ht="15">
      <c r="A75" s="238" t="s">
        <v>32</v>
      </c>
      <c r="B75" s="239"/>
      <c r="C75" s="239"/>
      <c r="D75" s="239"/>
      <c r="E75" s="239"/>
      <c r="F75" s="239"/>
      <c r="G75" s="115">
        <f>Q35-G72</f>
        <v>4500000</v>
      </c>
      <c r="H75" s="99"/>
      <c r="I75" s="73"/>
      <c r="J75" s="73"/>
      <c r="K75" s="73"/>
      <c r="L75" s="73"/>
      <c r="M75" s="100"/>
      <c r="N75" s="100"/>
      <c r="O75" s="100"/>
      <c r="P75" s="100"/>
      <c r="Q75" s="100"/>
    </row>
    <row r="76" spans="1:17" ht="15" customHeight="1">
      <c r="A76" s="101"/>
      <c r="B76" s="101"/>
      <c r="C76" s="101"/>
      <c r="D76" s="101"/>
      <c r="E76" s="101"/>
      <c r="F76" s="146"/>
      <c r="G76" s="102"/>
      <c r="H76" s="101"/>
      <c r="I76" s="101"/>
      <c r="J76" s="101"/>
      <c r="K76" s="101"/>
      <c r="L76" s="101"/>
      <c r="M76" s="139"/>
      <c r="N76" s="101"/>
      <c r="O76" s="101"/>
      <c r="P76" s="101"/>
      <c r="Q76" s="101"/>
    </row>
    <row r="77" spans="1:17" ht="15" customHeight="1">
      <c r="A77" s="240" t="s">
        <v>134</v>
      </c>
      <c r="B77" s="240"/>
      <c r="C77" s="240"/>
      <c r="D77" s="240"/>
      <c r="E77" s="240"/>
      <c r="F77" s="240"/>
      <c r="G77" s="240"/>
      <c r="H77" s="240"/>
      <c r="I77" s="240"/>
      <c r="J77" s="240"/>
      <c r="K77" s="240"/>
      <c r="L77" s="240"/>
      <c r="M77" s="240"/>
      <c r="N77" s="101"/>
      <c r="O77" s="101"/>
      <c r="P77" s="101"/>
      <c r="Q77" s="101"/>
    </row>
    <row r="78" spans="1:17" ht="15" customHeight="1">
      <c r="A78" s="240" t="s">
        <v>34</v>
      </c>
      <c r="B78" s="240"/>
      <c r="C78" s="240"/>
      <c r="D78" s="240"/>
      <c r="E78" s="240"/>
      <c r="F78" s="240"/>
      <c r="G78" s="240"/>
      <c r="H78" s="240"/>
      <c r="I78" s="240"/>
      <c r="J78" s="240"/>
      <c r="K78" s="240"/>
      <c r="L78" s="240"/>
      <c r="M78" s="240"/>
      <c r="N78" s="101"/>
      <c r="O78" s="101"/>
      <c r="P78" s="101"/>
      <c r="Q78" s="101"/>
    </row>
    <row r="79" spans="1:17" ht="15">
      <c r="A79" s="240" t="s">
        <v>146</v>
      </c>
      <c r="B79" s="240"/>
      <c r="C79" s="240"/>
      <c r="D79" s="240"/>
      <c r="E79" s="240"/>
      <c r="F79" s="240"/>
      <c r="G79" s="240"/>
      <c r="H79" s="240"/>
      <c r="I79" s="240"/>
      <c r="J79" s="240"/>
      <c r="K79" s="240"/>
      <c r="L79" s="240"/>
      <c r="M79" s="240"/>
      <c r="N79" s="101"/>
      <c r="O79" s="101"/>
      <c r="P79" s="101"/>
      <c r="Q79" s="101"/>
    </row>
  </sheetData>
  <sheetProtection/>
  <mergeCells count="92">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A15:F15"/>
    <mergeCell ref="K15:Q15"/>
    <mergeCell ref="A16:F16"/>
    <mergeCell ref="K16:Q16"/>
    <mergeCell ref="A17:F17"/>
    <mergeCell ref="A18:F18"/>
    <mergeCell ref="H18:Q18"/>
    <mergeCell ref="A19:B19"/>
    <mergeCell ref="H19:J19"/>
    <mergeCell ref="K19:L19"/>
    <mergeCell ref="M19:O19"/>
    <mergeCell ref="P19:Q19"/>
    <mergeCell ref="M20:Q20"/>
    <mergeCell ref="M21:Q21"/>
    <mergeCell ref="A22:F22"/>
    <mergeCell ref="A23:F23"/>
    <mergeCell ref="A24:F24"/>
    <mergeCell ref="H24:Q24"/>
    <mergeCell ref="A27:B27"/>
    <mergeCell ref="H27:J27"/>
    <mergeCell ref="K27:L27"/>
    <mergeCell ref="M27:O27"/>
    <mergeCell ref="P27:Q27"/>
    <mergeCell ref="M28:Q28"/>
    <mergeCell ref="M29:Q29"/>
    <mergeCell ref="A30:F30"/>
    <mergeCell ref="A31:F31"/>
    <mergeCell ref="A32:F32"/>
    <mergeCell ref="H32:Q32"/>
    <mergeCell ref="M34:P34"/>
    <mergeCell ref="M35:P35"/>
    <mergeCell ref="M36:P36"/>
    <mergeCell ref="M37:P37"/>
    <mergeCell ref="M38:P38"/>
    <mergeCell ref="M39:Q39"/>
    <mergeCell ref="M40:Q40"/>
    <mergeCell ref="M41:Q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A67:F67"/>
    <mergeCell ref="A68:F68"/>
    <mergeCell ref="A69:F69"/>
    <mergeCell ref="A70:F70"/>
    <mergeCell ref="A78:M78"/>
    <mergeCell ref="A79:M79"/>
    <mergeCell ref="A71:F71"/>
    <mergeCell ref="A72:F72"/>
    <mergeCell ref="A73:F73"/>
    <mergeCell ref="A74:F74"/>
    <mergeCell ref="A75:F75"/>
    <mergeCell ref="A77:M77"/>
  </mergeCells>
  <printOptions/>
  <pageMargins left="0.7" right="0.7" top="0.75" bottom="0.75" header="0.3" footer="0.3"/>
  <pageSetup fitToHeight="2" fitToWidth="1" horizontalDpi="600" verticalDpi="600" orientation="landscape" scale="5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Q79"/>
  <sheetViews>
    <sheetView showGridLines="0" zoomScalePageLayoutView="0" workbookViewId="0" topLeftCell="A1">
      <selection activeCell="A1" sqref="A1:IV1638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83</v>
      </c>
      <c r="B2" s="287"/>
      <c r="C2" s="287"/>
      <c r="D2" s="287"/>
      <c r="E2" s="287"/>
      <c r="F2" s="287"/>
      <c r="G2" s="287"/>
      <c r="H2" s="287"/>
      <c r="I2" s="287"/>
      <c r="J2" s="287"/>
      <c r="K2" s="287"/>
      <c r="L2" s="287"/>
      <c r="M2" s="286"/>
      <c r="N2" s="286"/>
      <c r="O2" s="286"/>
      <c r="P2" s="286"/>
      <c r="Q2" s="286"/>
    </row>
    <row r="3" spans="1:17" ht="12.75" customHeight="1">
      <c r="A3" s="288" t="s">
        <v>48</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117"/>
      <c r="F6" s="117"/>
      <c r="G6" s="117"/>
      <c r="H6" s="117"/>
      <c r="I6" s="117"/>
      <c r="J6" s="117"/>
      <c r="K6" s="117"/>
      <c r="L6" s="117"/>
      <c r="M6" s="283"/>
      <c r="N6" s="283"/>
      <c r="O6" s="283"/>
      <c r="P6" s="283"/>
      <c r="Q6" s="6"/>
    </row>
    <row r="7" spans="1:17" ht="14.25" customHeight="1">
      <c r="A7" s="3"/>
      <c r="B7" s="4"/>
      <c r="C7" s="4"/>
      <c r="D7" s="4"/>
      <c r="E7" s="117"/>
      <c r="F7" s="117"/>
      <c r="G7" s="117"/>
      <c r="H7" s="117"/>
      <c r="I7" s="117"/>
      <c r="J7" s="117"/>
      <c r="K7" s="117"/>
      <c r="L7" s="117"/>
      <c r="M7" s="283" t="s">
        <v>39</v>
      </c>
      <c r="N7" s="283"/>
      <c r="O7" s="283"/>
      <c r="P7" s="283"/>
      <c r="Q7" s="6">
        <v>2000000</v>
      </c>
    </row>
    <row r="8" spans="1:17" ht="14.25" customHeight="1">
      <c r="A8" s="3"/>
      <c r="B8" s="4"/>
      <c r="C8" s="4"/>
      <c r="D8" s="4"/>
      <c r="E8" s="117"/>
      <c r="F8" s="117"/>
      <c r="G8" s="117"/>
      <c r="H8" s="117"/>
      <c r="I8" s="117"/>
      <c r="J8" s="117"/>
      <c r="K8" s="117"/>
      <c r="L8" s="117"/>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101</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54"/>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c r="N13" s="255"/>
      <c r="O13" s="255"/>
      <c r="P13" s="255"/>
      <c r="Q13" s="255"/>
    </row>
    <row r="14" spans="1:17" ht="15.75" thickBot="1">
      <c r="A14" s="11">
        <v>19030</v>
      </c>
      <c r="B14" s="11" t="s">
        <v>126</v>
      </c>
      <c r="C14" s="11" t="s">
        <v>127</v>
      </c>
      <c r="D14" s="11" t="s">
        <v>128</v>
      </c>
      <c r="E14" s="11">
        <v>9</v>
      </c>
      <c r="F14" s="11" t="s">
        <v>52</v>
      </c>
      <c r="G14" s="112">
        <v>1909398</v>
      </c>
      <c r="H14" s="11" t="s">
        <v>115</v>
      </c>
      <c r="I14" s="129">
        <v>38</v>
      </c>
      <c r="J14" s="11">
        <v>38</v>
      </c>
      <c r="K14" s="15">
        <v>0.09</v>
      </c>
      <c r="L14" s="16">
        <v>43557</v>
      </c>
      <c r="M14" s="254"/>
      <c r="N14" s="255"/>
      <c r="O14" s="255"/>
      <c r="P14" s="255"/>
      <c r="Q14" s="255"/>
    </row>
    <row r="15" spans="1:17" ht="15" customHeight="1" thickBot="1">
      <c r="A15" s="267" t="s">
        <v>16</v>
      </c>
      <c r="B15" s="268"/>
      <c r="C15" s="268"/>
      <c r="D15" s="268"/>
      <c r="E15" s="268"/>
      <c r="F15" s="268"/>
      <c r="G15" s="18">
        <f>SUM(G11:G14)</f>
        <v>6318796</v>
      </c>
      <c r="H15" s="19" t="s">
        <v>10</v>
      </c>
      <c r="I15" s="130">
        <v>0</v>
      </c>
      <c r="J15" s="130">
        <v>0</v>
      </c>
      <c r="K15" s="280"/>
      <c r="L15" s="281"/>
      <c r="M15" s="281"/>
      <c r="N15" s="281"/>
      <c r="O15" s="281"/>
      <c r="P15" s="281"/>
      <c r="Q15" s="282"/>
    </row>
    <row r="16" spans="1:17" ht="15" customHeight="1" thickBot="1">
      <c r="A16" s="267" t="s">
        <v>36</v>
      </c>
      <c r="B16" s="268"/>
      <c r="C16" s="268"/>
      <c r="D16" s="268"/>
      <c r="E16" s="268"/>
      <c r="F16" s="268"/>
      <c r="G16" s="18">
        <v>0</v>
      </c>
      <c r="H16" s="19" t="s">
        <v>10</v>
      </c>
      <c r="I16" s="19">
        <v>0</v>
      </c>
      <c r="J16" s="19">
        <v>0</v>
      </c>
      <c r="K16" s="280"/>
      <c r="L16" s="281"/>
      <c r="M16" s="281"/>
      <c r="N16" s="281"/>
      <c r="O16" s="281"/>
      <c r="P16" s="281"/>
      <c r="Q16" s="282"/>
    </row>
    <row r="17" spans="1:17" ht="15" customHeight="1" thickBot="1">
      <c r="A17" s="249" t="s">
        <v>44</v>
      </c>
      <c r="B17" s="250"/>
      <c r="C17" s="250"/>
      <c r="D17" s="250"/>
      <c r="E17" s="250"/>
      <c r="F17" s="250"/>
      <c r="G17" s="22">
        <f>Q8</f>
        <v>9638041</v>
      </c>
      <c r="H17" s="137"/>
      <c r="I17" s="138"/>
      <c r="J17" s="138"/>
      <c r="K17" s="25"/>
      <c r="L17" s="26"/>
      <c r="M17" s="26"/>
      <c r="N17" s="26"/>
      <c r="O17" s="26"/>
      <c r="P17" s="26"/>
      <c r="Q17" s="27"/>
    </row>
    <row r="18" spans="1:17" ht="15">
      <c r="A18" s="249" t="s">
        <v>45</v>
      </c>
      <c r="B18" s="250"/>
      <c r="C18" s="250"/>
      <c r="D18" s="250"/>
      <c r="E18" s="250"/>
      <c r="F18" s="250"/>
      <c r="G18" s="28">
        <f>Q7</f>
        <v>2000000</v>
      </c>
      <c r="H18" s="269"/>
      <c r="I18" s="270"/>
      <c r="J18" s="270"/>
      <c r="K18" s="270"/>
      <c r="L18" s="270"/>
      <c r="M18" s="270"/>
      <c r="N18" s="270"/>
      <c r="O18" s="270"/>
      <c r="P18" s="270"/>
      <c r="Q18" s="271"/>
    </row>
    <row r="19" spans="1:17" ht="64.5" customHeight="1">
      <c r="A19" s="273" t="s">
        <v>17</v>
      </c>
      <c r="B19" s="273"/>
      <c r="C19" s="29"/>
      <c r="D19" s="29"/>
      <c r="E19" s="30"/>
      <c r="F19" s="29"/>
      <c r="G19" s="31"/>
      <c r="H19" s="274"/>
      <c r="I19" s="261"/>
      <c r="J19" s="261"/>
      <c r="K19" s="275"/>
      <c r="L19" s="276"/>
      <c r="M19" s="277" t="s">
        <v>1</v>
      </c>
      <c r="N19" s="277"/>
      <c r="O19" s="277"/>
      <c r="P19" s="278">
        <v>6615058</v>
      </c>
      <c r="Q19" s="279"/>
    </row>
    <row r="20" spans="1:17" ht="39">
      <c r="A20" s="10" t="s">
        <v>18</v>
      </c>
      <c r="B20" s="10" t="s">
        <v>3</v>
      </c>
      <c r="C20" s="10" t="s">
        <v>4</v>
      </c>
      <c r="D20" s="10" t="s">
        <v>5</v>
      </c>
      <c r="E20" s="10" t="s">
        <v>6</v>
      </c>
      <c r="F20" s="10" t="s">
        <v>7</v>
      </c>
      <c r="G20" s="10" t="s">
        <v>8</v>
      </c>
      <c r="H20" s="10" t="s">
        <v>9</v>
      </c>
      <c r="I20" s="10" t="s">
        <v>10</v>
      </c>
      <c r="J20" s="10" t="s">
        <v>11</v>
      </c>
      <c r="K20" s="10" t="s">
        <v>12</v>
      </c>
      <c r="L20" s="10" t="s">
        <v>13</v>
      </c>
      <c r="M20" s="262" t="s">
        <v>14</v>
      </c>
      <c r="N20" s="252"/>
      <c r="O20" s="252"/>
      <c r="P20" s="252"/>
      <c r="Q20" s="253"/>
    </row>
    <row r="21" spans="1:17" s="2" customFormat="1" ht="15.75" thickBot="1">
      <c r="A21" s="32">
        <v>19028</v>
      </c>
      <c r="B21" s="32" t="s">
        <v>135</v>
      </c>
      <c r="C21" s="32" t="s">
        <v>136</v>
      </c>
      <c r="D21" s="32" t="s">
        <v>137</v>
      </c>
      <c r="E21" s="32">
        <v>11</v>
      </c>
      <c r="F21" s="32" t="s">
        <v>52</v>
      </c>
      <c r="G21" s="33">
        <v>500000</v>
      </c>
      <c r="H21" s="32" t="s">
        <v>15</v>
      </c>
      <c r="I21" s="34">
        <v>80</v>
      </c>
      <c r="J21" s="34">
        <v>5</v>
      </c>
      <c r="K21" s="35">
        <v>0.09</v>
      </c>
      <c r="L21" s="36">
        <v>43557</v>
      </c>
      <c r="M21" s="251"/>
      <c r="N21" s="263"/>
      <c r="O21" s="263"/>
      <c r="P21" s="263"/>
      <c r="Q21" s="264"/>
    </row>
    <row r="22" spans="1:17" ht="15.75" thickBot="1">
      <c r="A22" s="265" t="s">
        <v>19</v>
      </c>
      <c r="B22" s="266"/>
      <c r="C22" s="266"/>
      <c r="D22" s="266"/>
      <c r="E22" s="266"/>
      <c r="F22" s="266"/>
      <c r="G22" s="105">
        <f>G21</f>
        <v>500000</v>
      </c>
      <c r="H22" s="37" t="s">
        <v>10</v>
      </c>
      <c r="I22" s="38">
        <f>SUM(I21:I21)</f>
        <v>80</v>
      </c>
      <c r="J22" s="38">
        <f>SUM(J21:J21)</f>
        <v>5</v>
      </c>
      <c r="K22" s="39"/>
      <c r="L22" s="40"/>
      <c r="M22" s="120"/>
      <c r="N22" s="120"/>
      <c r="O22" s="120"/>
      <c r="P22" s="120"/>
      <c r="Q22" s="121"/>
    </row>
    <row r="23" spans="1:17" ht="15.75" thickBot="1">
      <c r="A23" s="267" t="s">
        <v>20</v>
      </c>
      <c r="B23" s="268"/>
      <c r="C23" s="268"/>
      <c r="D23" s="268"/>
      <c r="E23" s="268"/>
      <c r="F23" s="268"/>
      <c r="G23" s="18">
        <v>0</v>
      </c>
      <c r="H23" s="19" t="s">
        <v>10</v>
      </c>
      <c r="I23" s="21">
        <f>I21</f>
        <v>80</v>
      </c>
      <c r="J23" s="21">
        <f>J21</f>
        <v>5</v>
      </c>
      <c r="K23" s="119"/>
      <c r="L23" s="120"/>
      <c r="M23" s="123"/>
      <c r="N23" s="123"/>
      <c r="O23" s="123"/>
      <c r="P23" s="123"/>
      <c r="Q23" s="124"/>
    </row>
    <row r="24" spans="1:17" ht="15" customHeight="1">
      <c r="A24" s="249" t="s">
        <v>21</v>
      </c>
      <c r="B24" s="250"/>
      <c r="C24" s="250"/>
      <c r="D24" s="250"/>
      <c r="E24" s="250"/>
      <c r="F24" s="250"/>
      <c r="G24" s="28">
        <f>SUM(P19-G23)</f>
        <v>6615058</v>
      </c>
      <c r="H24" s="269"/>
      <c r="I24" s="270"/>
      <c r="J24" s="270"/>
      <c r="K24" s="270"/>
      <c r="L24" s="270"/>
      <c r="M24" s="270"/>
      <c r="N24" s="270"/>
      <c r="O24" s="270"/>
      <c r="P24" s="270"/>
      <c r="Q24" s="271"/>
    </row>
    <row r="25" spans="1:17" ht="15" customHeight="1">
      <c r="A25" s="46"/>
      <c r="B25" s="30"/>
      <c r="C25" s="30"/>
      <c r="D25" s="30"/>
      <c r="E25" s="30"/>
      <c r="F25" s="30"/>
      <c r="G25" s="47"/>
      <c r="H25" s="48"/>
      <c r="I25" s="49"/>
      <c r="J25" s="49"/>
      <c r="K25" s="49"/>
      <c r="L25" s="49"/>
      <c r="M25" s="49"/>
      <c r="N25" s="49"/>
      <c r="O25" s="49"/>
      <c r="P25" s="49"/>
      <c r="Q25" s="49"/>
    </row>
    <row r="26" spans="1:17" ht="15" customHeight="1">
      <c r="A26" s="46"/>
      <c r="B26" s="30"/>
      <c r="C26" s="30"/>
      <c r="D26" s="30"/>
      <c r="E26" s="30"/>
      <c r="F26" s="30"/>
      <c r="G26" s="47"/>
      <c r="H26" s="48"/>
      <c r="I26" s="49"/>
      <c r="J26" s="49"/>
      <c r="K26" s="49"/>
      <c r="L26" s="49"/>
      <c r="M26" s="49"/>
      <c r="N26" s="49"/>
      <c r="O26" s="49"/>
      <c r="P26" s="49"/>
      <c r="Q26" s="49"/>
    </row>
    <row r="27" spans="1:17" ht="15" customHeight="1">
      <c r="A27" s="273" t="s">
        <v>49</v>
      </c>
      <c r="B27" s="273"/>
      <c r="C27" s="29"/>
      <c r="D27" s="29"/>
      <c r="E27" s="30"/>
      <c r="F27" s="29"/>
      <c r="G27" s="31"/>
      <c r="H27" s="274"/>
      <c r="I27" s="261"/>
      <c r="J27" s="261"/>
      <c r="K27" s="275"/>
      <c r="L27" s="276"/>
      <c r="M27" s="277" t="s">
        <v>1</v>
      </c>
      <c r="N27" s="277"/>
      <c r="O27" s="277"/>
      <c r="P27" s="278">
        <v>4000000</v>
      </c>
      <c r="Q27" s="279"/>
    </row>
    <row r="28" spans="1:17" ht="39" customHeight="1">
      <c r="A28" s="10" t="s">
        <v>18</v>
      </c>
      <c r="B28" s="10" t="s">
        <v>3</v>
      </c>
      <c r="C28" s="10" t="s">
        <v>4</v>
      </c>
      <c r="D28" s="10" t="s">
        <v>5</v>
      </c>
      <c r="E28" s="10" t="s">
        <v>6</v>
      </c>
      <c r="F28" s="10" t="s">
        <v>7</v>
      </c>
      <c r="G28" s="10" t="s">
        <v>8</v>
      </c>
      <c r="H28" s="10" t="s">
        <v>9</v>
      </c>
      <c r="I28" s="10" t="s">
        <v>10</v>
      </c>
      <c r="J28" s="10" t="s">
        <v>11</v>
      </c>
      <c r="K28" s="10" t="s">
        <v>12</v>
      </c>
      <c r="L28" s="10" t="s">
        <v>13</v>
      </c>
      <c r="M28" s="262" t="s">
        <v>14</v>
      </c>
      <c r="N28" s="252"/>
      <c r="O28" s="252"/>
      <c r="P28" s="252"/>
      <c r="Q28" s="253"/>
    </row>
    <row r="29" spans="1:17" ht="15" customHeight="1" thickBot="1">
      <c r="A29" s="32">
        <v>19503</v>
      </c>
      <c r="B29" s="32" t="s">
        <v>56</v>
      </c>
      <c r="C29" s="32" t="s">
        <v>53</v>
      </c>
      <c r="D29" s="32" t="s">
        <v>54</v>
      </c>
      <c r="E29" s="32">
        <v>10</v>
      </c>
      <c r="F29" s="32" t="s">
        <v>55</v>
      </c>
      <c r="G29" s="33">
        <v>2000000</v>
      </c>
      <c r="H29" s="32" t="s">
        <v>15</v>
      </c>
      <c r="I29" s="32">
        <v>76</v>
      </c>
      <c r="J29" s="32"/>
      <c r="K29" s="35"/>
      <c r="L29" s="36">
        <v>43511</v>
      </c>
      <c r="M29" s="251" t="s">
        <v>60</v>
      </c>
      <c r="N29" s="263"/>
      <c r="O29" s="263"/>
      <c r="P29" s="263"/>
      <c r="Q29" s="264"/>
    </row>
    <row r="30" spans="1:17" ht="15" customHeight="1" thickBot="1">
      <c r="A30" s="265" t="s">
        <v>57</v>
      </c>
      <c r="B30" s="266"/>
      <c r="C30" s="266"/>
      <c r="D30" s="266"/>
      <c r="E30" s="266"/>
      <c r="F30" s="266"/>
      <c r="G30" s="105">
        <f>G29</f>
        <v>2000000</v>
      </c>
      <c r="H30" s="37" t="s">
        <v>10</v>
      </c>
      <c r="I30" s="128">
        <f>SUM(I29:I29)</f>
        <v>76</v>
      </c>
      <c r="J30" s="128">
        <f>SUM(J29:J29)</f>
        <v>0</v>
      </c>
      <c r="K30" s="39"/>
      <c r="L30" s="40"/>
      <c r="M30" s="120"/>
      <c r="N30" s="120"/>
      <c r="O30" s="120"/>
      <c r="P30" s="120"/>
      <c r="Q30" s="121"/>
    </row>
    <row r="31" spans="1:17" ht="15" customHeight="1" thickBot="1">
      <c r="A31" s="267" t="s">
        <v>58</v>
      </c>
      <c r="B31" s="268"/>
      <c r="C31" s="268"/>
      <c r="D31" s="268"/>
      <c r="E31" s="268"/>
      <c r="F31" s="268"/>
      <c r="G31" s="18">
        <v>0</v>
      </c>
      <c r="H31" s="19" t="s">
        <v>10</v>
      </c>
      <c r="I31" s="19">
        <v>0</v>
      </c>
      <c r="J31" s="19">
        <f>J29</f>
        <v>0</v>
      </c>
      <c r="K31" s="119"/>
      <c r="L31" s="120"/>
      <c r="M31" s="123"/>
      <c r="N31" s="123"/>
      <c r="O31" s="123"/>
      <c r="P31" s="123"/>
      <c r="Q31" s="124"/>
    </row>
    <row r="32" spans="1:17" ht="15" customHeight="1">
      <c r="A32" s="249" t="s">
        <v>59</v>
      </c>
      <c r="B32" s="250"/>
      <c r="C32" s="250"/>
      <c r="D32" s="250"/>
      <c r="E32" s="250"/>
      <c r="F32" s="250"/>
      <c r="G32" s="28">
        <f>SUM(P27-G31)</f>
        <v>4000000</v>
      </c>
      <c r="H32" s="269"/>
      <c r="I32" s="270"/>
      <c r="J32" s="270"/>
      <c r="K32" s="270"/>
      <c r="L32" s="270"/>
      <c r="M32" s="270"/>
      <c r="N32" s="270"/>
      <c r="O32" s="270"/>
      <c r="P32" s="270"/>
      <c r="Q32" s="271"/>
    </row>
    <row r="33" spans="1:17" ht="15" customHeight="1">
      <c r="A33" s="46"/>
      <c r="B33" s="30"/>
      <c r="C33" s="30"/>
      <c r="D33" s="30"/>
      <c r="E33" s="30"/>
      <c r="F33" s="30"/>
      <c r="G33" s="47"/>
      <c r="H33" s="48"/>
      <c r="I33" s="49"/>
      <c r="J33" s="49"/>
      <c r="K33" s="49"/>
      <c r="L33" s="49"/>
      <c r="M33" s="118"/>
      <c r="N33" s="118"/>
      <c r="O33" s="118"/>
      <c r="P33" s="118"/>
      <c r="Q33" s="51"/>
    </row>
    <row r="34" spans="1:17" ht="15">
      <c r="A34" s="52"/>
      <c r="B34" s="53"/>
      <c r="C34" s="53"/>
      <c r="D34" s="53"/>
      <c r="E34" s="53"/>
      <c r="F34" s="53"/>
      <c r="G34" s="54"/>
      <c r="H34" s="55"/>
      <c r="I34" s="55"/>
      <c r="J34" s="55"/>
      <c r="K34" s="56"/>
      <c r="L34" s="57"/>
      <c r="M34" s="272" t="s">
        <v>38</v>
      </c>
      <c r="N34" s="272"/>
      <c r="O34" s="272"/>
      <c r="P34" s="272"/>
      <c r="Q34" s="7">
        <v>2304698</v>
      </c>
    </row>
    <row r="35" spans="1:17" ht="15">
      <c r="A35" s="52"/>
      <c r="B35" s="53"/>
      <c r="C35" s="53"/>
      <c r="D35" s="53"/>
      <c r="E35" s="53"/>
      <c r="F35" s="53"/>
      <c r="G35" s="54"/>
      <c r="H35" s="55"/>
      <c r="I35" s="55"/>
      <c r="J35" s="55"/>
      <c r="K35" s="56"/>
      <c r="L35" s="57"/>
      <c r="M35" s="258" t="s">
        <v>144</v>
      </c>
      <c r="N35" s="258"/>
      <c r="O35" s="258"/>
      <c r="P35" s="258"/>
      <c r="Q35" s="58">
        <v>4500000</v>
      </c>
    </row>
    <row r="36" spans="1:17" ht="15">
      <c r="A36" s="52"/>
      <c r="B36" s="53"/>
      <c r="C36" s="53"/>
      <c r="D36" s="53"/>
      <c r="E36" s="53"/>
      <c r="F36" s="53"/>
      <c r="G36" s="54"/>
      <c r="H36" s="55"/>
      <c r="I36" s="55"/>
      <c r="J36" s="55"/>
      <c r="K36" s="56"/>
      <c r="L36" s="57"/>
      <c r="M36" s="259" t="s">
        <v>145</v>
      </c>
      <c r="N36" s="259"/>
      <c r="O36" s="259"/>
      <c r="P36" s="259"/>
      <c r="Q36" s="59">
        <v>5500000</v>
      </c>
    </row>
    <row r="37" spans="1:17" ht="15.75" customHeight="1" thickBot="1">
      <c r="A37" s="52"/>
      <c r="B37" s="53"/>
      <c r="C37" s="53"/>
      <c r="D37" s="53"/>
      <c r="E37" s="53"/>
      <c r="F37" s="53"/>
      <c r="G37" s="54"/>
      <c r="H37" s="55"/>
      <c r="I37" s="55"/>
      <c r="J37" s="55"/>
      <c r="K37" s="56"/>
      <c r="L37" s="57"/>
      <c r="M37" s="260" t="s">
        <v>43</v>
      </c>
      <c r="N37" s="260"/>
      <c r="O37" s="260"/>
      <c r="P37" s="260"/>
      <c r="Q37" s="60">
        <f>SUM(Q35:Q36)</f>
        <v>10000000</v>
      </c>
    </row>
    <row r="38" spans="1:17" ht="20.25" customHeight="1">
      <c r="A38" s="61" t="s">
        <v>15</v>
      </c>
      <c r="B38" s="53"/>
      <c r="C38" s="53"/>
      <c r="D38" s="53"/>
      <c r="E38" s="53"/>
      <c r="F38" s="53"/>
      <c r="G38" s="54"/>
      <c r="H38" s="55"/>
      <c r="I38" s="55"/>
      <c r="J38" s="55"/>
      <c r="K38" s="56"/>
      <c r="L38" s="57"/>
      <c r="M38" s="261" t="s">
        <v>37</v>
      </c>
      <c r="N38" s="261"/>
      <c r="O38" s="261"/>
      <c r="P38" s="261"/>
      <c r="Q38" s="62">
        <f>SUM(Q34+Q37)</f>
        <v>12304698</v>
      </c>
    </row>
    <row r="39" spans="1:17" ht="39">
      <c r="A39" s="10" t="s">
        <v>18</v>
      </c>
      <c r="B39" s="10" t="s">
        <v>3</v>
      </c>
      <c r="C39" s="10" t="s">
        <v>4</v>
      </c>
      <c r="D39" s="10" t="s">
        <v>5</v>
      </c>
      <c r="E39" s="10" t="s">
        <v>6</v>
      </c>
      <c r="F39" s="10" t="s">
        <v>7</v>
      </c>
      <c r="G39" s="10" t="s">
        <v>8</v>
      </c>
      <c r="H39" s="10" t="s">
        <v>9</v>
      </c>
      <c r="I39" s="10" t="s">
        <v>10</v>
      </c>
      <c r="J39" s="10" t="s">
        <v>11</v>
      </c>
      <c r="K39" s="10" t="s">
        <v>12</v>
      </c>
      <c r="L39" s="10" t="s">
        <v>13</v>
      </c>
      <c r="M39" s="262" t="s">
        <v>14</v>
      </c>
      <c r="N39" s="252"/>
      <c r="O39" s="252"/>
      <c r="P39" s="252"/>
      <c r="Q39" s="253"/>
    </row>
    <row r="40" spans="1:17" ht="15">
      <c r="A40" s="32">
        <v>19406</v>
      </c>
      <c r="B40" s="32" t="s">
        <v>46</v>
      </c>
      <c r="C40" s="106" t="s">
        <v>50</v>
      </c>
      <c r="D40" s="113" t="s">
        <v>51</v>
      </c>
      <c r="E40" s="106">
        <v>11</v>
      </c>
      <c r="F40" s="106" t="s">
        <v>52</v>
      </c>
      <c r="G40" s="107">
        <v>4000000</v>
      </c>
      <c r="H40" s="106" t="s">
        <v>15</v>
      </c>
      <c r="I40" s="106">
        <v>242</v>
      </c>
      <c r="J40" s="106">
        <v>22</v>
      </c>
      <c r="K40" s="108">
        <v>0.04</v>
      </c>
      <c r="L40" s="109">
        <v>43479</v>
      </c>
      <c r="M40" s="251" t="s">
        <v>61</v>
      </c>
      <c r="N40" s="252"/>
      <c r="O40" s="252"/>
      <c r="P40" s="252"/>
      <c r="Q40" s="253"/>
    </row>
    <row r="41" spans="1:17" ht="15">
      <c r="A41" s="32">
        <v>19502</v>
      </c>
      <c r="B41" s="106" t="s">
        <v>66</v>
      </c>
      <c r="C41" s="113" t="s">
        <v>63</v>
      </c>
      <c r="D41" s="113" t="s">
        <v>64</v>
      </c>
      <c r="E41" s="106">
        <v>3</v>
      </c>
      <c r="F41" s="106" t="s">
        <v>52</v>
      </c>
      <c r="G41" s="107">
        <v>2000000</v>
      </c>
      <c r="H41" s="106" t="s">
        <v>15</v>
      </c>
      <c r="I41" s="106">
        <v>126</v>
      </c>
      <c r="J41" s="106">
        <v>3</v>
      </c>
      <c r="K41" s="108">
        <v>0.09</v>
      </c>
      <c r="L41" s="109">
        <v>43525</v>
      </c>
      <c r="M41" s="251" t="s">
        <v>65</v>
      </c>
      <c r="N41" s="252"/>
      <c r="O41" s="252"/>
      <c r="P41" s="252"/>
      <c r="Q41" s="253"/>
    </row>
    <row r="42" spans="1:17" ht="15">
      <c r="A42" s="32">
        <v>19409</v>
      </c>
      <c r="B42" s="106" t="s">
        <v>71</v>
      </c>
      <c r="C42" s="106" t="s">
        <v>72</v>
      </c>
      <c r="D42" s="106" t="s">
        <v>73</v>
      </c>
      <c r="E42" s="106">
        <v>4</v>
      </c>
      <c r="F42" s="106" t="s">
        <v>74</v>
      </c>
      <c r="G42" s="107">
        <v>4000000</v>
      </c>
      <c r="H42" s="106" t="s">
        <v>15</v>
      </c>
      <c r="I42" s="106">
        <v>93</v>
      </c>
      <c r="J42" s="106">
        <v>25</v>
      </c>
      <c r="K42" s="108">
        <v>0.04</v>
      </c>
      <c r="L42" s="109">
        <v>43532</v>
      </c>
      <c r="M42" s="251" t="s">
        <v>79</v>
      </c>
      <c r="N42" s="256"/>
      <c r="O42" s="256"/>
      <c r="P42" s="256"/>
      <c r="Q42" s="257"/>
    </row>
    <row r="43" spans="1:17" ht="15">
      <c r="A43" s="32">
        <v>19504</v>
      </c>
      <c r="B43" s="32" t="s">
        <v>68</v>
      </c>
      <c r="C43" s="106" t="s">
        <v>69</v>
      </c>
      <c r="D43" s="113" t="s">
        <v>51</v>
      </c>
      <c r="E43" s="106">
        <v>11</v>
      </c>
      <c r="F43" s="106" t="s">
        <v>52</v>
      </c>
      <c r="G43" s="107">
        <v>1650000</v>
      </c>
      <c r="H43" s="106" t="s">
        <v>70</v>
      </c>
      <c r="I43" s="106">
        <v>114</v>
      </c>
      <c r="J43" s="106">
        <v>11</v>
      </c>
      <c r="K43" s="108">
        <v>0.09</v>
      </c>
      <c r="L43" s="109">
        <v>43535</v>
      </c>
      <c r="M43" s="251" t="s">
        <v>67</v>
      </c>
      <c r="N43" s="252"/>
      <c r="O43" s="252"/>
      <c r="P43" s="252"/>
      <c r="Q43" s="253"/>
    </row>
    <row r="44" spans="1:17" ht="15">
      <c r="A44" s="32">
        <v>19418</v>
      </c>
      <c r="B44" s="32" t="s">
        <v>82</v>
      </c>
      <c r="C44" s="113" t="s">
        <v>80</v>
      </c>
      <c r="D44" s="106" t="s">
        <v>81</v>
      </c>
      <c r="E44" s="106">
        <v>7</v>
      </c>
      <c r="F44" s="106" t="s">
        <v>52</v>
      </c>
      <c r="G44" s="107">
        <v>4000000</v>
      </c>
      <c r="H44" s="106" t="s">
        <v>15</v>
      </c>
      <c r="I44" s="106">
        <v>204</v>
      </c>
      <c r="J44" s="106">
        <v>67</v>
      </c>
      <c r="K44" s="108">
        <v>0.04</v>
      </c>
      <c r="L44" s="109">
        <v>43539</v>
      </c>
      <c r="M44" s="251"/>
      <c r="N44" s="252"/>
      <c r="O44" s="252"/>
      <c r="P44" s="252"/>
      <c r="Q44" s="253"/>
    </row>
    <row r="45" spans="1:17" ht="15">
      <c r="A45" s="32">
        <v>19051</v>
      </c>
      <c r="B45" s="32" t="s">
        <v>84</v>
      </c>
      <c r="C45" s="113" t="s">
        <v>85</v>
      </c>
      <c r="D45" s="106" t="s">
        <v>54</v>
      </c>
      <c r="E45" s="106">
        <v>10</v>
      </c>
      <c r="F45" s="106" t="s">
        <v>133</v>
      </c>
      <c r="G45" s="107">
        <v>2500000</v>
      </c>
      <c r="H45" s="106" t="s">
        <v>15</v>
      </c>
      <c r="I45" s="106">
        <v>99</v>
      </c>
      <c r="J45" s="106">
        <v>14</v>
      </c>
      <c r="K45" s="108">
        <v>0.09</v>
      </c>
      <c r="L45" s="109">
        <v>43557</v>
      </c>
      <c r="M45" s="254"/>
      <c r="N45" s="255"/>
      <c r="O45" s="255"/>
      <c r="P45" s="255"/>
      <c r="Q45" s="255"/>
    </row>
    <row r="46" spans="1:17" ht="15">
      <c r="A46" s="32">
        <v>19235</v>
      </c>
      <c r="B46" s="135" t="s">
        <v>86</v>
      </c>
      <c r="C46" s="106" t="s">
        <v>87</v>
      </c>
      <c r="D46" s="106" t="s">
        <v>88</v>
      </c>
      <c r="E46" s="106">
        <v>1</v>
      </c>
      <c r="F46" s="106" t="s">
        <v>52</v>
      </c>
      <c r="G46" s="107">
        <v>950000</v>
      </c>
      <c r="H46" s="106" t="s">
        <v>15</v>
      </c>
      <c r="I46" s="106">
        <v>40</v>
      </c>
      <c r="J46" s="106">
        <v>10</v>
      </c>
      <c r="K46" s="108">
        <v>0.09</v>
      </c>
      <c r="L46" s="109">
        <v>43557</v>
      </c>
      <c r="M46" s="254"/>
      <c r="N46" s="255"/>
      <c r="O46" s="255"/>
      <c r="P46" s="255"/>
      <c r="Q46" s="255"/>
    </row>
    <row r="47" spans="1:17" ht="15">
      <c r="A47" s="32">
        <v>19216</v>
      </c>
      <c r="B47" s="32" t="s">
        <v>89</v>
      </c>
      <c r="C47" s="136" t="s">
        <v>90</v>
      </c>
      <c r="D47" s="106" t="s">
        <v>91</v>
      </c>
      <c r="E47" s="106">
        <v>2</v>
      </c>
      <c r="F47" s="106" t="s">
        <v>52</v>
      </c>
      <c r="G47" s="107">
        <v>2300000</v>
      </c>
      <c r="H47" s="106" t="s">
        <v>70</v>
      </c>
      <c r="I47" s="106">
        <v>48</v>
      </c>
      <c r="J47" s="106">
        <v>17</v>
      </c>
      <c r="K47" s="108">
        <v>0.09</v>
      </c>
      <c r="L47" s="109">
        <v>43557</v>
      </c>
      <c r="M47" s="254"/>
      <c r="N47" s="255"/>
      <c r="O47" s="255"/>
      <c r="P47" s="255"/>
      <c r="Q47" s="255"/>
    </row>
    <row r="48" spans="1:17" ht="15">
      <c r="A48" s="32">
        <v>19338</v>
      </c>
      <c r="B48" s="32" t="s">
        <v>92</v>
      </c>
      <c r="C48" s="106" t="s">
        <v>93</v>
      </c>
      <c r="D48" s="106" t="s">
        <v>94</v>
      </c>
      <c r="E48" s="106">
        <v>3</v>
      </c>
      <c r="F48" s="106" t="s">
        <v>52</v>
      </c>
      <c r="G48" s="107">
        <v>1500000</v>
      </c>
      <c r="H48" s="106" t="s">
        <v>70</v>
      </c>
      <c r="I48" s="106">
        <v>68</v>
      </c>
      <c r="J48" s="106">
        <v>10</v>
      </c>
      <c r="K48" s="108">
        <v>0.09</v>
      </c>
      <c r="L48" s="109">
        <v>43557</v>
      </c>
      <c r="M48" s="251"/>
      <c r="N48" s="252"/>
      <c r="O48" s="252"/>
      <c r="P48" s="252"/>
      <c r="Q48" s="253"/>
    </row>
    <row r="49" spans="1:17" ht="15">
      <c r="A49" s="32">
        <v>19214</v>
      </c>
      <c r="B49" s="32" t="s">
        <v>95</v>
      </c>
      <c r="C49" s="106" t="s">
        <v>93</v>
      </c>
      <c r="D49" s="106" t="s">
        <v>94</v>
      </c>
      <c r="E49" s="106">
        <v>3</v>
      </c>
      <c r="F49" s="106" t="s">
        <v>52</v>
      </c>
      <c r="G49" s="107">
        <v>3400000</v>
      </c>
      <c r="H49" s="106" t="s">
        <v>70</v>
      </c>
      <c r="I49" s="106">
        <v>48</v>
      </c>
      <c r="J49" s="106">
        <v>21</v>
      </c>
      <c r="K49" s="108">
        <v>0.09</v>
      </c>
      <c r="L49" s="109">
        <v>43557</v>
      </c>
      <c r="M49" s="251"/>
      <c r="N49" s="252"/>
      <c r="O49" s="252"/>
      <c r="P49" s="252"/>
      <c r="Q49" s="253"/>
    </row>
    <row r="50" spans="1:17" ht="15">
      <c r="A50" s="32">
        <v>19285</v>
      </c>
      <c r="B50" s="32" t="s">
        <v>96</v>
      </c>
      <c r="C50" s="113" t="s">
        <v>97</v>
      </c>
      <c r="D50" s="113" t="s">
        <v>98</v>
      </c>
      <c r="E50" s="106">
        <v>3</v>
      </c>
      <c r="F50" s="106" t="s">
        <v>52</v>
      </c>
      <c r="G50" s="107">
        <v>2200000</v>
      </c>
      <c r="H50" s="106" t="s">
        <v>70</v>
      </c>
      <c r="I50" s="106">
        <v>88</v>
      </c>
      <c r="J50" s="106">
        <v>24</v>
      </c>
      <c r="K50" s="108">
        <v>0.09</v>
      </c>
      <c r="L50" s="109">
        <v>43557</v>
      </c>
      <c r="M50" s="254"/>
      <c r="N50" s="255"/>
      <c r="O50" s="255"/>
      <c r="P50" s="255"/>
      <c r="Q50" s="255"/>
    </row>
    <row r="51" spans="1:17" ht="15">
      <c r="A51" s="32">
        <v>19126</v>
      </c>
      <c r="B51" s="32" t="s">
        <v>100</v>
      </c>
      <c r="C51" s="113" t="s">
        <v>99</v>
      </c>
      <c r="D51" s="113" t="s">
        <v>98</v>
      </c>
      <c r="E51" s="106">
        <v>3</v>
      </c>
      <c r="F51" s="106" t="s">
        <v>52</v>
      </c>
      <c r="G51" s="107">
        <v>4000000</v>
      </c>
      <c r="H51" s="106" t="s">
        <v>15</v>
      </c>
      <c r="I51" s="106">
        <v>75</v>
      </c>
      <c r="J51" s="106">
        <v>67</v>
      </c>
      <c r="K51" s="108">
        <v>0.09</v>
      </c>
      <c r="L51" s="109">
        <v>43557</v>
      </c>
      <c r="M51" s="254"/>
      <c r="N51" s="255"/>
      <c r="O51" s="255"/>
      <c r="P51" s="255"/>
      <c r="Q51" s="255"/>
    </row>
    <row r="52" spans="1:17" ht="15">
      <c r="A52" s="32">
        <v>19009</v>
      </c>
      <c r="B52" s="32" t="s">
        <v>102</v>
      </c>
      <c r="C52" s="113" t="s">
        <v>97</v>
      </c>
      <c r="D52" s="113" t="s">
        <v>98</v>
      </c>
      <c r="E52" s="106">
        <v>3</v>
      </c>
      <c r="F52" s="106" t="s">
        <v>52</v>
      </c>
      <c r="G52" s="107">
        <v>1300000</v>
      </c>
      <c r="H52" s="106" t="s">
        <v>15</v>
      </c>
      <c r="I52" s="106">
        <v>99</v>
      </c>
      <c r="J52" s="106">
        <v>8</v>
      </c>
      <c r="K52" s="108">
        <v>0.09</v>
      </c>
      <c r="L52" s="109">
        <v>43557</v>
      </c>
      <c r="M52" s="254"/>
      <c r="N52" s="255"/>
      <c r="O52" s="255"/>
      <c r="P52" s="255"/>
      <c r="Q52" s="255"/>
    </row>
    <row r="53" spans="1:17" ht="15">
      <c r="A53" s="32">
        <v>19234</v>
      </c>
      <c r="B53" s="32" t="s">
        <v>103</v>
      </c>
      <c r="C53" s="106" t="s">
        <v>104</v>
      </c>
      <c r="D53" s="106" t="s">
        <v>105</v>
      </c>
      <c r="E53" s="106">
        <v>3</v>
      </c>
      <c r="F53" s="106" t="s">
        <v>52</v>
      </c>
      <c r="G53" s="107">
        <v>1050000</v>
      </c>
      <c r="H53" s="106" t="s">
        <v>70</v>
      </c>
      <c r="I53" s="106">
        <v>83</v>
      </c>
      <c r="J53" s="106">
        <v>13</v>
      </c>
      <c r="K53" s="108">
        <v>0.09</v>
      </c>
      <c r="L53" s="109">
        <v>43557</v>
      </c>
      <c r="M53" s="254"/>
      <c r="N53" s="255"/>
      <c r="O53" s="255"/>
      <c r="P53" s="255"/>
      <c r="Q53" s="255"/>
    </row>
    <row r="54" spans="1:17" ht="15">
      <c r="A54" s="32">
        <v>19236</v>
      </c>
      <c r="B54" s="32" t="s">
        <v>106</v>
      </c>
      <c r="C54" s="106" t="s">
        <v>107</v>
      </c>
      <c r="D54" s="106" t="s">
        <v>108</v>
      </c>
      <c r="E54" s="106">
        <v>4</v>
      </c>
      <c r="F54" s="106" t="s">
        <v>52</v>
      </c>
      <c r="G54" s="107">
        <v>950000</v>
      </c>
      <c r="H54" s="106" t="s">
        <v>70</v>
      </c>
      <c r="I54" s="106">
        <v>48</v>
      </c>
      <c r="J54" s="106">
        <v>10</v>
      </c>
      <c r="K54" s="108">
        <v>0.09</v>
      </c>
      <c r="L54" s="109">
        <v>43557</v>
      </c>
      <c r="M54" s="251"/>
      <c r="N54" s="252"/>
      <c r="O54" s="252"/>
      <c r="P54" s="252"/>
      <c r="Q54" s="253"/>
    </row>
    <row r="55" spans="1:17" ht="15">
      <c r="A55" s="32">
        <v>19365</v>
      </c>
      <c r="B55" s="32" t="s">
        <v>109</v>
      </c>
      <c r="C55" s="106" t="s">
        <v>110</v>
      </c>
      <c r="D55" s="106" t="s">
        <v>111</v>
      </c>
      <c r="E55" s="106">
        <v>6</v>
      </c>
      <c r="F55" s="106" t="s">
        <v>52</v>
      </c>
      <c r="G55" s="107">
        <v>2525000</v>
      </c>
      <c r="H55" s="106" t="s">
        <v>70</v>
      </c>
      <c r="I55" s="106">
        <v>48</v>
      </c>
      <c r="J55" s="106">
        <v>19</v>
      </c>
      <c r="K55" s="108">
        <v>0.09</v>
      </c>
      <c r="L55" s="109">
        <v>43557</v>
      </c>
      <c r="M55" s="254"/>
      <c r="N55" s="255"/>
      <c r="O55" s="255"/>
      <c r="P55" s="255"/>
      <c r="Q55" s="255"/>
    </row>
    <row r="56" spans="1:17" ht="15">
      <c r="A56" s="32">
        <v>19179</v>
      </c>
      <c r="B56" s="32" t="s">
        <v>116</v>
      </c>
      <c r="C56" s="106" t="s">
        <v>117</v>
      </c>
      <c r="D56" s="106" t="s">
        <v>117</v>
      </c>
      <c r="E56" s="106">
        <v>7</v>
      </c>
      <c r="F56" s="106" t="s">
        <v>52</v>
      </c>
      <c r="G56" s="107">
        <v>3000000</v>
      </c>
      <c r="H56" s="106" t="s">
        <v>70</v>
      </c>
      <c r="I56" s="106">
        <v>36</v>
      </c>
      <c r="J56" s="106">
        <v>17</v>
      </c>
      <c r="K56" s="108">
        <v>0.09</v>
      </c>
      <c r="L56" s="109">
        <v>43557</v>
      </c>
      <c r="M56" s="251"/>
      <c r="N56" s="252"/>
      <c r="O56" s="252"/>
      <c r="P56" s="252"/>
      <c r="Q56" s="253"/>
    </row>
    <row r="57" spans="1:17" ht="15">
      <c r="A57" s="32">
        <v>19095</v>
      </c>
      <c r="B57" s="32" t="s">
        <v>118</v>
      </c>
      <c r="C57" s="106" t="s">
        <v>119</v>
      </c>
      <c r="D57" s="106" t="s">
        <v>120</v>
      </c>
      <c r="E57" s="106">
        <v>7</v>
      </c>
      <c r="F57" s="106" t="s">
        <v>52</v>
      </c>
      <c r="G57" s="107">
        <v>2336000</v>
      </c>
      <c r="H57" s="106" t="s">
        <v>70</v>
      </c>
      <c r="I57" s="106">
        <v>57</v>
      </c>
      <c r="J57" s="106">
        <v>40</v>
      </c>
      <c r="K57" s="108">
        <v>0.09</v>
      </c>
      <c r="L57" s="109">
        <v>43557</v>
      </c>
      <c r="M57" s="251"/>
      <c r="N57" s="252"/>
      <c r="O57" s="252"/>
      <c r="P57" s="252"/>
      <c r="Q57" s="253"/>
    </row>
    <row r="58" spans="1:17" ht="15">
      <c r="A58" s="32">
        <v>19180</v>
      </c>
      <c r="B58" s="32" t="s">
        <v>122</v>
      </c>
      <c r="C58" s="113" t="s">
        <v>80</v>
      </c>
      <c r="D58" s="106" t="s">
        <v>81</v>
      </c>
      <c r="E58" s="106">
        <v>7</v>
      </c>
      <c r="F58" s="106" t="s">
        <v>52</v>
      </c>
      <c r="G58" s="107">
        <v>3245000</v>
      </c>
      <c r="H58" s="106" t="s">
        <v>15</v>
      </c>
      <c r="I58" s="106">
        <v>100</v>
      </c>
      <c r="J58" s="106">
        <v>30</v>
      </c>
      <c r="K58" s="108">
        <v>0.09</v>
      </c>
      <c r="L58" s="109">
        <v>43557</v>
      </c>
      <c r="M58" s="251"/>
      <c r="N58" s="252"/>
      <c r="O58" s="252"/>
      <c r="P58" s="252"/>
      <c r="Q58" s="253"/>
    </row>
    <row r="59" spans="1:17" ht="15">
      <c r="A59" s="32">
        <v>19238</v>
      </c>
      <c r="B59" s="32" t="s">
        <v>123</v>
      </c>
      <c r="C59" s="106" t="s">
        <v>124</v>
      </c>
      <c r="D59" s="106" t="s">
        <v>125</v>
      </c>
      <c r="E59" s="106">
        <v>8</v>
      </c>
      <c r="F59" s="106" t="s">
        <v>52</v>
      </c>
      <c r="G59" s="107">
        <v>2850000</v>
      </c>
      <c r="H59" s="106" t="s">
        <v>70</v>
      </c>
      <c r="I59" s="106">
        <v>38</v>
      </c>
      <c r="J59" s="106">
        <v>30</v>
      </c>
      <c r="K59" s="108">
        <v>0.09</v>
      </c>
      <c r="L59" s="109">
        <v>43557</v>
      </c>
      <c r="M59" s="251"/>
      <c r="N59" s="252"/>
      <c r="O59" s="252"/>
      <c r="P59" s="252"/>
      <c r="Q59" s="253"/>
    </row>
    <row r="60" spans="1:17" ht="15">
      <c r="A60" s="32">
        <v>19136</v>
      </c>
      <c r="B60" s="32" t="s">
        <v>129</v>
      </c>
      <c r="C60" s="113" t="s">
        <v>76</v>
      </c>
      <c r="D60" s="113" t="s">
        <v>77</v>
      </c>
      <c r="E60" s="106">
        <v>9</v>
      </c>
      <c r="F60" s="106" t="s">
        <v>52</v>
      </c>
      <c r="G60" s="107">
        <v>4000000</v>
      </c>
      <c r="H60" s="106" t="s">
        <v>15</v>
      </c>
      <c r="I60" s="106">
        <v>69</v>
      </c>
      <c r="J60" s="106">
        <v>67</v>
      </c>
      <c r="K60" s="108">
        <v>0.09</v>
      </c>
      <c r="L60" s="109">
        <v>43557</v>
      </c>
      <c r="M60" s="251"/>
      <c r="N60" s="252"/>
      <c r="O60" s="252"/>
      <c r="P60" s="252"/>
      <c r="Q60" s="253"/>
    </row>
    <row r="61" spans="1:17" ht="15">
      <c r="A61" s="32">
        <v>19139</v>
      </c>
      <c r="B61" s="32" t="s">
        <v>130</v>
      </c>
      <c r="C61" s="113" t="s">
        <v>76</v>
      </c>
      <c r="D61" s="113" t="s">
        <v>77</v>
      </c>
      <c r="E61" s="106">
        <v>9</v>
      </c>
      <c r="F61" s="106" t="s">
        <v>52</v>
      </c>
      <c r="G61" s="107">
        <v>4000000</v>
      </c>
      <c r="H61" s="106" t="s">
        <v>15</v>
      </c>
      <c r="I61" s="106">
        <v>74</v>
      </c>
      <c r="J61" s="106">
        <v>69</v>
      </c>
      <c r="K61" s="108">
        <v>0.09</v>
      </c>
      <c r="L61" s="109">
        <v>43557</v>
      </c>
      <c r="M61" s="251"/>
      <c r="N61" s="252"/>
      <c r="O61" s="252"/>
      <c r="P61" s="252"/>
      <c r="Q61" s="253"/>
    </row>
    <row r="62" spans="1:17" ht="15">
      <c r="A62" s="32">
        <v>19332</v>
      </c>
      <c r="B62" s="32" t="s">
        <v>131</v>
      </c>
      <c r="C62" s="113" t="s">
        <v>85</v>
      </c>
      <c r="D62" s="106" t="s">
        <v>54</v>
      </c>
      <c r="E62" s="106">
        <v>10</v>
      </c>
      <c r="F62" s="106" t="s">
        <v>133</v>
      </c>
      <c r="G62" s="107">
        <v>2475000</v>
      </c>
      <c r="H62" s="106" t="s">
        <v>70</v>
      </c>
      <c r="I62" s="106">
        <v>42</v>
      </c>
      <c r="J62" s="106">
        <v>15</v>
      </c>
      <c r="K62" s="108">
        <v>0.09</v>
      </c>
      <c r="L62" s="109">
        <v>43557</v>
      </c>
      <c r="M62" s="251"/>
      <c r="N62" s="252"/>
      <c r="O62" s="252"/>
      <c r="P62" s="252"/>
      <c r="Q62" s="253"/>
    </row>
    <row r="63" spans="1:17" ht="15">
      <c r="A63" s="32">
        <v>19367</v>
      </c>
      <c r="B63" s="32" t="s">
        <v>132</v>
      </c>
      <c r="C63" s="113" t="s">
        <v>85</v>
      </c>
      <c r="D63" s="106" t="s">
        <v>54</v>
      </c>
      <c r="E63" s="106">
        <v>10</v>
      </c>
      <c r="F63" s="106" t="s">
        <v>52</v>
      </c>
      <c r="G63" s="107">
        <v>3800000</v>
      </c>
      <c r="H63" s="106" t="s">
        <v>70</v>
      </c>
      <c r="I63" s="106">
        <v>60</v>
      </c>
      <c r="J63" s="106">
        <v>23</v>
      </c>
      <c r="K63" s="108">
        <v>0.09</v>
      </c>
      <c r="L63" s="109">
        <v>43557</v>
      </c>
      <c r="M63" s="251"/>
      <c r="N63" s="252"/>
      <c r="O63" s="252"/>
      <c r="P63" s="252"/>
      <c r="Q63" s="253"/>
    </row>
    <row r="64" spans="1:17" ht="15">
      <c r="A64" s="32">
        <v>19330</v>
      </c>
      <c r="B64" s="32" t="s">
        <v>138</v>
      </c>
      <c r="C64" s="113" t="s">
        <v>139</v>
      </c>
      <c r="D64" s="106" t="s">
        <v>51</v>
      </c>
      <c r="E64" s="106">
        <v>11</v>
      </c>
      <c r="F64" s="106" t="s">
        <v>52</v>
      </c>
      <c r="G64" s="107">
        <v>1050000</v>
      </c>
      <c r="H64" s="106" t="s">
        <v>70</v>
      </c>
      <c r="I64" s="106">
        <v>90</v>
      </c>
      <c r="J64" s="106">
        <v>6</v>
      </c>
      <c r="K64" s="108">
        <v>0.09</v>
      </c>
      <c r="L64" s="109">
        <v>43557</v>
      </c>
      <c r="M64" s="251"/>
      <c r="N64" s="252"/>
      <c r="O64" s="252"/>
      <c r="P64" s="252"/>
      <c r="Q64" s="253"/>
    </row>
    <row r="65" spans="1:17" ht="15">
      <c r="A65" s="32">
        <v>19331</v>
      </c>
      <c r="B65" s="32" t="s">
        <v>140</v>
      </c>
      <c r="C65" s="113" t="s">
        <v>139</v>
      </c>
      <c r="D65" s="106" t="s">
        <v>51</v>
      </c>
      <c r="E65" s="106">
        <v>11</v>
      </c>
      <c r="F65" s="106" t="s">
        <v>52</v>
      </c>
      <c r="G65" s="107">
        <v>2000000</v>
      </c>
      <c r="H65" s="106" t="s">
        <v>15</v>
      </c>
      <c r="I65" s="106">
        <v>72</v>
      </c>
      <c r="J65" s="106">
        <v>11</v>
      </c>
      <c r="K65" s="108">
        <v>0.09</v>
      </c>
      <c r="L65" s="109">
        <v>43557</v>
      </c>
      <c r="M65" s="251"/>
      <c r="N65" s="252"/>
      <c r="O65" s="252"/>
      <c r="P65" s="252"/>
      <c r="Q65" s="253"/>
    </row>
    <row r="66" spans="1:17" ht="15.75" thickBot="1">
      <c r="A66" s="32">
        <v>19202</v>
      </c>
      <c r="B66" s="32" t="s">
        <v>141</v>
      </c>
      <c r="C66" s="106" t="s">
        <v>142</v>
      </c>
      <c r="D66" s="106" t="s">
        <v>143</v>
      </c>
      <c r="E66" s="106">
        <v>12</v>
      </c>
      <c r="F66" s="106" t="s">
        <v>52</v>
      </c>
      <c r="G66" s="107">
        <v>2745000</v>
      </c>
      <c r="H66" s="106" t="s">
        <v>70</v>
      </c>
      <c r="I66" s="106">
        <v>66</v>
      </c>
      <c r="J66" s="106">
        <v>20</v>
      </c>
      <c r="K66" s="108">
        <v>0.09</v>
      </c>
      <c r="L66" s="109">
        <v>43557</v>
      </c>
      <c r="M66" s="251"/>
      <c r="N66" s="252"/>
      <c r="O66" s="252"/>
      <c r="P66" s="252"/>
      <c r="Q66" s="253"/>
    </row>
    <row r="67" spans="1:17" ht="15">
      <c r="A67" s="243" t="s">
        <v>24</v>
      </c>
      <c r="B67" s="244"/>
      <c r="C67" s="244"/>
      <c r="D67" s="244"/>
      <c r="E67" s="244"/>
      <c r="F67" s="244"/>
      <c r="G67" s="63">
        <f>SUM(G42,G46,G48,G49,G53,G54,G55,G56,G57,G59,G66)</f>
        <v>25306000</v>
      </c>
      <c r="H67" s="64" t="s">
        <v>10</v>
      </c>
      <c r="I67" s="126">
        <f>SUM(I42,I46,I48,I49,I53,I54,I55,I56,I57,I59,I66)</f>
        <v>625</v>
      </c>
      <c r="J67" s="126">
        <f>SUM(J42,J46,J48,J49,J53,J54,J55,J56,J57,J59,J66)</f>
        <v>215</v>
      </c>
      <c r="K67" s="66"/>
      <c r="L67" s="67"/>
      <c r="M67" s="67"/>
      <c r="N67" s="67"/>
      <c r="O67" s="67"/>
      <c r="P67" s="67"/>
      <c r="Q67" s="68"/>
    </row>
    <row r="68" spans="1:17" ht="15">
      <c r="A68" s="245" t="s">
        <v>25</v>
      </c>
      <c r="B68" s="246"/>
      <c r="C68" s="246"/>
      <c r="D68" s="246"/>
      <c r="E68" s="246"/>
      <c r="F68" s="246"/>
      <c r="G68" s="33">
        <f>SUM(G40,G41,G43,G44,G45,G47,G50,G51,G52,G58,G60,G61,G62,G63,G64,G65)</f>
        <v>44520000</v>
      </c>
      <c r="H68" s="69" t="s">
        <v>10</v>
      </c>
      <c r="I68" s="127">
        <f>SUM(I40,I41,I43,I44,I45,I47,I50,I51,I52,I58,I60,I61,I62,I63,I64,I65)</f>
        <v>1602</v>
      </c>
      <c r="J68" s="127">
        <f>SUM(J40,J41,J43,J44,J45,J47,J50,J51,J52,J58,J60,J61,J62,J63,J64,J65)</f>
        <v>454</v>
      </c>
      <c r="K68" s="71"/>
      <c r="L68" s="72"/>
      <c r="M68" s="73"/>
      <c r="N68" s="73"/>
      <c r="O68" s="73"/>
      <c r="P68" s="73"/>
      <c r="Q68" s="74"/>
    </row>
    <row r="69" spans="1:17" ht="16.5" thickBot="1">
      <c r="A69" s="241" t="s">
        <v>26</v>
      </c>
      <c r="B69" s="242"/>
      <c r="C69" s="242"/>
      <c r="D69" s="242"/>
      <c r="E69" s="242"/>
      <c r="F69" s="242"/>
      <c r="G69" s="111">
        <f>SUM(G67:G68)</f>
        <v>69826000</v>
      </c>
      <c r="H69" s="75" t="s">
        <v>10</v>
      </c>
      <c r="I69" s="131">
        <f>SUM(I67:I68)</f>
        <v>2227</v>
      </c>
      <c r="J69" s="131">
        <f>SUM(J67:J68)</f>
        <v>669</v>
      </c>
      <c r="K69" s="77"/>
      <c r="L69" s="78"/>
      <c r="M69" s="78"/>
      <c r="N69" s="78"/>
      <c r="O69" s="78"/>
      <c r="P69" s="78"/>
      <c r="Q69" s="79"/>
    </row>
    <row r="70" spans="1:17" ht="15" customHeight="1">
      <c r="A70" s="243" t="s">
        <v>27</v>
      </c>
      <c r="B70" s="244"/>
      <c r="C70" s="244"/>
      <c r="D70" s="244"/>
      <c r="E70" s="244"/>
      <c r="F70" s="244"/>
      <c r="G70" s="110">
        <v>0</v>
      </c>
      <c r="H70" s="64" t="s">
        <v>10</v>
      </c>
      <c r="I70" s="132">
        <v>0</v>
      </c>
      <c r="J70" s="132">
        <v>0</v>
      </c>
      <c r="K70" s="81"/>
      <c r="L70" s="123"/>
      <c r="M70" s="123"/>
      <c r="N70" s="123"/>
      <c r="O70" s="123"/>
      <c r="P70" s="123"/>
      <c r="Q70" s="124"/>
    </row>
    <row r="71" spans="1:17" ht="15" customHeight="1">
      <c r="A71" s="245" t="s">
        <v>28</v>
      </c>
      <c r="B71" s="246"/>
      <c r="C71" s="246"/>
      <c r="D71" s="246"/>
      <c r="E71" s="246"/>
      <c r="F71" s="246"/>
      <c r="G71" s="82">
        <v>0</v>
      </c>
      <c r="H71" s="69" t="s">
        <v>10</v>
      </c>
      <c r="I71" s="133">
        <v>0</v>
      </c>
      <c r="J71" s="133">
        <v>0</v>
      </c>
      <c r="K71" s="84"/>
      <c r="L71" s="73"/>
      <c r="M71" s="85"/>
      <c r="N71" s="85"/>
      <c r="O71" s="85"/>
      <c r="P71" s="85"/>
      <c r="Q71" s="86"/>
    </row>
    <row r="72" spans="1:17" ht="15" customHeight="1" thickBot="1">
      <c r="A72" s="247" t="s">
        <v>29</v>
      </c>
      <c r="B72" s="248"/>
      <c r="C72" s="248"/>
      <c r="D72" s="248"/>
      <c r="E72" s="248"/>
      <c r="F72" s="248"/>
      <c r="G72" s="116">
        <v>0</v>
      </c>
      <c r="H72" s="88" t="s">
        <v>10</v>
      </c>
      <c r="I72" s="88">
        <v>0</v>
      </c>
      <c r="J72" s="134">
        <v>0</v>
      </c>
      <c r="K72" s="91"/>
      <c r="L72" s="92"/>
      <c r="M72" s="92"/>
      <c r="N72" s="92"/>
      <c r="O72" s="92"/>
      <c r="P72" s="92"/>
      <c r="Q72" s="93"/>
    </row>
    <row r="73" spans="1:17" ht="15">
      <c r="A73" s="249" t="s">
        <v>30</v>
      </c>
      <c r="B73" s="250"/>
      <c r="C73" s="250"/>
      <c r="D73" s="250"/>
      <c r="E73" s="250"/>
      <c r="F73" s="250"/>
      <c r="G73" s="114">
        <f>Q34-G70</f>
        <v>2304698</v>
      </c>
      <c r="H73" s="122"/>
      <c r="I73" s="123"/>
      <c r="J73" s="123"/>
      <c r="K73" s="96"/>
      <c r="L73" s="96"/>
      <c r="M73" s="96"/>
      <c r="N73" s="96"/>
      <c r="O73" s="96"/>
      <c r="P73" s="96"/>
      <c r="Q73" s="97"/>
    </row>
    <row r="74" spans="1:17" ht="15">
      <c r="A74" s="238" t="s">
        <v>31</v>
      </c>
      <c r="B74" s="239"/>
      <c r="C74" s="239"/>
      <c r="D74" s="239"/>
      <c r="E74" s="239"/>
      <c r="F74" s="239"/>
      <c r="G74" s="115">
        <f>Q36-G71</f>
        <v>5500000</v>
      </c>
      <c r="H74" s="99"/>
      <c r="I74" s="73"/>
      <c r="J74" s="73"/>
      <c r="K74" s="73"/>
      <c r="L74" s="73"/>
      <c r="M74" s="73"/>
      <c r="N74" s="73"/>
      <c r="O74" s="73"/>
      <c r="P74" s="73"/>
      <c r="Q74" s="74"/>
    </row>
    <row r="75" spans="1:17" ht="15">
      <c r="A75" s="238" t="s">
        <v>32</v>
      </c>
      <c r="B75" s="239"/>
      <c r="C75" s="239"/>
      <c r="D75" s="239"/>
      <c r="E75" s="239"/>
      <c r="F75" s="239"/>
      <c r="G75" s="115">
        <f>Q35-G72</f>
        <v>4500000</v>
      </c>
      <c r="H75" s="99"/>
      <c r="I75" s="73"/>
      <c r="J75" s="73"/>
      <c r="K75" s="73"/>
      <c r="L75" s="73"/>
      <c r="M75" s="100"/>
      <c r="N75" s="100"/>
      <c r="O75" s="100"/>
      <c r="P75" s="100"/>
      <c r="Q75" s="100"/>
    </row>
    <row r="76" spans="1:17" ht="15" customHeight="1">
      <c r="A76" s="101"/>
      <c r="B76" s="101"/>
      <c r="C76" s="101"/>
      <c r="D76" s="101"/>
      <c r="E76" s="101"/>
      <c r="F76" s="118"/>
      <c r="G76" s="102"/>
      <c r="H76" s="101"/>
      <c r="I76" s="101"/>
      <c r="J76" s="101"/>
      <c r="K76" s="101"/>
      <c r="L76" s="101"/>
      <c r="M76" s="125"/>
      <c r="N76" s="101"/>
      <c r="O76" s="101"/>
      <c r="P76" s="101"/>
      <c r="Q76" s="101"/>
    </row>
    <row r="77" spans="1:17" ht="15" customHeight="1">
      <c r="A77" s="240" t="s">
        <v>134</v>
      </c>
      <c r="B77" s="240"/>
      <c r="C77" s="240"/>
      <c r="D77" s="240"/>
      <c r="E77" s="240"/>
      <c r="F77" s="240"/>
      <c r="G77" s="240"/>
      <c r="H77" s="240"/>
      <c r="I77" s="240"/>
      <c r="J77" s="240"/>
      <c r="K77" s="240"/>
      <c r="L77" s="240"/>
      <c r="M77" s="240"/>
      <c r="N77" s="101"/>
      <c r="O77" s="101"/>
      <c r="P77" s="101"/>
      <c r="Q77" s="101"/>
    </row>
    <row r="78" spans="1:17" ht="15" customHeight="1">
      <c r="A78" s="240" t="s">
        <v>34</v>
      </c>
      <c r="B78" s="240"/>
      <c r="C78" s="240"/>
      <c r="D78" s="240"/>
      <c r="E78" s="240"/>
      <c r="F78" s="240"/>
      <c r="G78" s="240"/>
      <c r="H78" s="240"/>
      <c r="I78" s="240"/>
      <c r="J78" s="240"/>
      <c r="K78" s="240"/>
      <c r="L78" s="240"/>
      <c r="M78" s="240"/>
      <c r="N78" s="101"/>
      <c r="O78" s="101"/>
      <c r="P78" s="101"/>
      <c r="Q78" s="101"/>
    </row>
    <row r="79" spans="1:17" ht="15">
      <c r="A79" s="240" t="s">
        <v>146</v>
      </c>
      <c r="B79" s="240"/>
      <c r="C79" s="240"/>
      <c r="D79" s="240"/>
      <c r="E79" s="240"/>
      <c r="F79" s="240"/>
      <c r="G79" s="240"/>
      <c r="H79" s="240"/>
      <c r="I79" s="240"/>
      <c r="J79" s="240"/>
      <c r="K79" s="240"/>
      <c r="L79" s="240"/>
      <c r="M79" s="240"/>
      <c r="N79" s="101"/>
      <c r="O79" s="101"/>
      <c r="P79" s="101"/>
      <c r="Q79" s="101"/>
    </row>
  </sheetData>
  <sheetProtection/>
  <mergeCells count="92">
    <mergeCell ref="M60:Q60"/>
    <mergeCell ref="M46:Q46"/>
    <mergeCell ref="M47:Q47"/>
    <mergeCell ref="M48:Q48"/>
    <mergeCell ref="M49:Q49"/>
    <mergeCell ref="M50:Q50"/>
    <mergeCell ref="M53:Q53"/>
    <mergeCell ref="M54:Q54"/>
    <mergeCell ref="A1:Q1"/>
    <mergeCell ref="A2:Q2"/>
    <mergeCell ref="A3:Q3"/>
    <mergeCell ref="A4:Q4"/>
    <mergeCell ref="A5:Q5"/>
    <mergeCell ref="M6:P6"/>
    <mergeCell ref="M7:P7"/>
    <mergeCell ref="M8:P8"/>
    <mergeCell ref="A9:C9"/>
    <mergeCell ref="H9:J9"/>
    <mergeCell ref="K9:L9"/>
    <mergeCell ref="M9:O9"/>
    <mergeCell ref="P9:Q9"/>
    <mergeCell ref="M10:Q10"/>
    <mergeCell ref="M14:Q14"/>
    <mergeCell ref="A15:F15"/>
    <mergeCell ref="K15:Q15"/>
    <mergeCell ref="A16:F16"/>
    <mergeCell ref="K16:Q16"/>
    <mergeCell ref="M11:Q11"/>
    <mergeCell ref="M12:Q12"/>
    <mergeCell ref="M13:Q13"/>
    <mergeCell ref="A17:F17"/>
    <mergeCell ref="A18:F18"/>
    <mergeCell ref="H18:Q18"/>
    <mergeCell ref="A19:B19"/>
    <mergeCell ref="H19:J19"/>
    <mergeCell ref="K19:L19"/>
    <mergeCell ref="M19:O19"/>
    <mergeCell ref="P19:Q19"/>
    <mergeCell ref="M20:Q20"/>
    <mergeCell ref="M21:Q21"/>
    <mergeCell ref="A22:F22"/>
    <mergeCell ref="A23:F23"/>
    <mergeCell ref="A24:F24"/>
    <mergeCell ref="H24:Q24"/>
    <mergeCell ref="A27:B27"/>
    <mergeCell ref="H27:J27"/>
    <mergeCell ref="K27:L27"/>
    <mergeCell ref="M27:O27"/>
    <mergeCell ref="P27:Q27"/>
    <mergeCell ref="M28:Q28"/>
    <mergeCell ref="M29:Q29"/>
    <mergeCell ref="A30:F30"/>
    <mergeCell ref="A31:F31"/>
    <mergeCell ref="A32:F32"/>
    <mergeCell ref="H32:Q32"/>
    <mergeCell ref="M34:P34"/>
    <mergeCell ref="M35:P35"/>
    <mergeCell ref="M36:P36"/>
    <mergeCell ref="M37:P37"/>
    <mergeCell ref="M38:P38"/>
    <mergeCell ref="M39:Q39"/>
    <mergeCell ref="M40:Q40"/>
    <mergeCell ref="M41:Q41"/>
    <mergeCell ref="M42:Q42"/>
    <mergeCell ref="A67:F67"/>
    <mergeCell ref="A68:F68"/>
    <mergeCell ref="A69:F69"/>
    <mergeCell ref="M44:Q44"/>
    <mergeCell ref="M45:Q45"/>
    <mergeCell ref="M51:Q51"/>
    <mergeCell ref="M57:Q57"/>
    <mergeCell ref="M52:Q52"/>
    <mergeCell ref="A77:M77"/>
    <mergeCell ref="A78:M78"/>
    <mergeCell ref="A79:M79"/>
    <mergeCell ref="M43:Q43"/>
    <mergeCell ref="A70:F70"/>
    <mergeCell ref="A71:F71"/>
    <mergeCell ref="A72:F72"/>
    <mergeCell ref="A73:F73"/>
    <mergeCell ref="A74:F74"/>
    <mergeCell ref="A75:F75"/>
    <mergeCell ref="M65:Q65"/>
    <mergeCell ref="M66:Q66"/>
    <mergeCell ref="M55:Q55"/>
    <mergeCell ref="M56:Q56"/>
    <mergeCell ref="M61:Q61"/>
    <mergeCell ref="M62:Q62"/>
    <mergeCell ref="M63:Q63"/>
    <mergeCell ref="M64:Q64"/>
    <mergeCell ref="M58:Q58"/>
    <mergeCell ref="M59:Q59"/>
  </mergeCells>
  <printOptions/>
  <pageMargins left="0.7" right="0.7" top="0.75" bottom="0.75" header="0.3" footer="0.3"/>
  <pageSetup fitToHeight="2" fitToWidth="1" horizontalDpi="600" verticalDpi="600" orientation="landscape" scale="5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53"/>
  <sheetViews>
    <sheetView showGridLines="0" zoomScalePageLayoutView="0" workbookViewId="0" topLeftCell="A1">
      <selection activeCell="C6" sqref="C6"/>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62</v>
      </c>
      <c r="B2" s="287"/>
      <c r="C2" s="287"/>
      <c r="D2" s="287"/>
      <c r="E2" s="287"/>
      <c r="F2" s="287"/>
      <c r="G2" s="287"/>
      <c r="H2" s="287"/>
      <c r="I2" s="287"/>
      <c r="J2" s="287"/>
      <c r="K2" s="287"/>
      <c r="L2" s="287"/>
      <c r="M2" s="286"/>
      <c r="N2" s="286"/>
      <c r="O2" s="286"/>
      <c r="P2" s="286"/>
      <c r="Q2" s="286"/>
    </row>
    <row r="3" spans="1:17" ht="12.75" customHeight="1">
      <c r="A3" s="288" t="s">
        <v>48</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5"/>
      <c r="F6" s="5"/>
      <c r="G6" s="5"/>
      <c r="H6" s="5"/>
      <c r="I6" s="5"/>
      <c r="J6" s="5"/>
      <c r="K6" s="5"/>
      <c r="L6" s="5"/>
      <c r="M6" s="283"/>
      <c r="N6" s="283"/>
      <c r="O6" s="283"/>
      <c r="P6" s="283"/>
      <c r="Q6" s="6"/>
    </row>
    <row r="7" spans="1:17" ht="14.25" customHeight="1">
      <c r="A7" s="3"/>
      <c r="B7" s="4"/>
      <c r="C7" s="4"/>
      <c r="D7" s="4"/>
      <c r="E7" s="5"/>
      <c r="F7" s="5"/>
      <c r="G7" s="5"/>
      <c r="H7" s="5"/>
      <c r="I7" s="5"/>
      <c r="J7" s="5"/>
      <c r="K7" s="5"/>
      <c r="L7" s="5"/>
      <c r="M7" s="283" t="s">
        <v>39</v>
      </c>
      <c r="N7" s="283"/>
      <c r="O7" s="283"/>
      <c r="P7" s="283"/>
      <c r="Q7" s="6">
        <v>2000000</v>
      </c>
    </row>
    <row r="8" spans="1:17" ht="14.25" customHeight="1">
      <c r="A8" s="3"/>
      <c r="B8" s="4"/>
      <c r="C8" s="4"/>
      <c r="D8" s="4"/>
      <c r="E8" s="5"/>
      <c r="F8" s="5"/>
      <c r="G8" s="5"/>
      <c r="H8" s="5"/>
      <c r="I8" s="5"/>
      <c r="J8" s="5"/>
      <c r="K8" s="5"/>
      <c r="L8" s="5"/>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thickBot="1">
      <c r="A11" s="11">
        <v>19603</v>
      </c>
      <c r="B11" s="11" t="s">
        <v>75</v>
      </c>
      <c r="C11" s="11" t="s">
        <v>76</v>
      </c>
      <c r="D11" s="11" t="s">
        <v>77</v>
      </c>
      <c r="E11" s="11">
        <v>9</v>
      </c>
      <c r="F11" s="11" t="s">
        <v>55</v>
      </c>
      <c r="G11" s="112">
        <v>500000</v>
      </c>
      <c r="H11" s="11" t="s">
        <v>15</v>
      </c>
      <c r="I11" s="13">
        <v>100</v>
      </c>
      <c r="J11" s="17">
        <v>4</v>
      </c>
      <c r="K11" s="15">
        <v>0.04</v>
      </c>
      <c r="L11" s="16">
        <v>43537</v>
      </c>
      <c r="M11" s="254" t="s">
        <v>78</v>
      </c>
      <c r="N11" s="255"/>
      <c r="O11" s="255"/>
      <c r="P11" s="255"/>
      <c r="Q11" s="255"/>
    </row>
    <row r="12" spans="1:17" ht="15" customHeight="1" thickBot="1">
      <c r="A12" s="267" t="s">
        <v>16</v>
      </c>
      <c r="B12" s="268"/>
      <c r="C12" s="268"/>
      <c r="D12" s="268"/>
      <c r="E12" s="268"/>
      <c r="F12" s="268"/>
      <c r="G12" s="18">
        <f>SUM(G11:G11)</f>
        <v>500000</v>
      </c>
      <c r="H12" s="19" t="s">
        <v>10</v>
      </c>
      <c r="I12" s="20">
        <v>0</v>
      </c>
      <c r="J12" s="20">
        <v>0</v>
      </c>
      <c r="K12" s="280"/>
      <c r="L12" s="281"/>
      <c r="M12" s="281"/>
      <c r="N12" s="281"/>
      <c r="O12" s="281"/>
      <c r="P12" s="281"/>
      <c r="Q12" s="282"/>
    </row>
    <row r="13" spans="1:17" ht="15" customHeight="1" thickBot="1">
      <c r="A13" s="267" t="s">
        <v>36</v>
      </c>
      <c r="B13" s="268"/>
      <c r="C13" s="268"/>
      <c r="D13" s="268"/>
      <c r="E13" s="268"/>
      <c r="F13" s="268"/>
      <c r="G13" s="18">
        <v>0</v>
      </c>
      <c r="H13" s="19" t="s">
        <v>10</v>
      </c>
      <c r="I13" s="21">
        <v>0</v>
      </c>
      <c r="J13" s="21">
        <v>0</v>
      </c>
      <c r="K13" s="280"/>
      <c r="L13" s="281"/>
      <c r="M13" s="281"/>
      <c r="N13" s="281"/>
      <c r="O13" s="281"/>
      <c r="P13" s="281"/>
      <c r="Q13" s="282"/>
    </row>
    <row r="14" spans="1:17" ht="15" customHeight="1" thickBot="1">
      <c r="A14" s="249" t="s">
        <v>44</v>
      </c>
      <c r="B14" s="250"/>
      <c r="C14" s="250"/>
      <c r="D14" s="250"/>
      <c r="E14" s="250"/>
      <c r="F14" s="250"/>
      <c r="G14" s="22">
        <f>Q8</f>
        <v>9638041</v>
      </c>
      <c r="H14" s="23"/>
      <c r="I14" s="24"/>
      <c r="J14" s="24"/>
      <c r="K14" s="25"/>
      <c r="L14" s="26"/>
      <c r="M14" s="26"/>
      <c r="N14" s="26"/>
      <c r="O14" s="26"/>
      <c r="P14" s="26"/>
      <c r="Q14" s="27"/>
    </row>
    <row r="15" spans="1:17" ht="15">
      <c r="A15" s="249" t="s">
        <v>45</v>
      </c>
      <c r="B15" s="250"/>
      <c r="C15" s="250"/>
      <c r="D15" s="250"/>
      <c r="E15" s="250"/>
      <c r="F15" s="250"/>
      <c r="G15" s="28">
        <f>Q7</f>
        <v>2000000</v>
      </c>
      <c r="H15" s="269"/>
      <c r="I15" s="270"/>
      <c r="J15" s="270"/>
      <c r="K15" s="270"/>
      <c r="L15" s="270"/>
      <c r="M15" s="270"/>
      <c r="N15" s="270"/>
      <c r="O15" s="270"/>
      <c r="P15" s="270"/>
      <c r="Q15" s="271"/>
    </row>
    <row r="16" spans="1:17" ht="64.5" customHeight="1">
      <c r="A16" s="273" t="s">
        <v>17</v>
      </c>
      <c r="B16" s="273"/>
      <c r="C16" s="29"/>
      <c r="D16" s="29"/>
      <c r="E16" s="30"/>
      <c r="F16" s="29"/>
      <c r="G16" s="31"/>
      <c r="H16" s="274"/>
      <c r="I16" s="261"/>
      <c r="J16" s="261"/>
      <c r="K16" s="275"/>
      <c r="L16" s="276"/>
      <c r="M16" s="277" t="s">
        <v>1</v>
      </c>
      <c r="N16" s="277"/>
      <c r="O16" s="277"/>
      <c r="P16" s="278">
        <v>6615058</v>
      </c>
      <c r="Q16" s="279"/>
    </row>
    <row r="17" spans="1:17" ht="39">
      <c r="A17" s="10" t="s">
        <v>18</v>
      </c>
      <c r="B17" s="10" t="s">
        <v>3</v>
      </c>
      <c r="C17" s="10" t="s">
        <v>4</v>
      </c>
      <c r="D17" s="10" t="s">
        <v>5</v>
      </c>
      <c r="E17" s="10" t="s">
        <v>6</v>
      </c>
      <c r="F17" s="10" t="s">
        <v>7</v>
      </c>
      <c r="G17" s="10" t="s">
        <v>8</v>
      </c>
      <c r="H17" s="10" t="s">
        <v>9</v>
      </c>
      <c r="I17" s="10" t="s">
        <v>10</v>
      </c>
      <c r="J17" s="10" t="s">
        <v>11</v>
      </c>
      <c r="K17" s="10" t="s">
        <v>12</v>
      </c>
      <c r="L17" s="10" t="s">
        <v>13</v>
      </c>
      <c r="M17" s="262" t="s">
        <v>14</v>
      </c>
      <c r="N17" s="252"/>
      <c r="O17" s="252"/>
      <c r="P17" s="252"/>
      <c r="Q17" s="253"/>
    </row>
    <row r="18" spans="1:17" s="2" customFormat="1" ht="15.75" thickBot="1">
      <c r="A18" s="32"/>
      <c r="B18" s="32"/>
      <c r="C18" s="32"/>
      <c r="D18" s="32"/>
      <c r="E18" s="32"/>
      <c r="F18" s="32"/>
      <c r="G18" s="33"/>
      <c r="H18" s="32"/>
      <c r="I18" s="34"/>
      <c r="J18" s="34"/>
      <c r="K18" s="35"/>
      <c r="L18" s="36"/>
      <c r="M18" s="251"/>
      <c r="N18" s="263"/>
      <c r="O18" s="263"/>
      <c r="P18" s="263"/>
      <c r="Q18" s="264"/>
    </row>
    <row r="19" spans="1:17" ht="15.75" thickBot="1">
      <c r="A19" s="265" t="s">
        <v>19</v>
      </c>
      <c r="B19" s="266"/>
      <c r="C19" s="266"/>
      <c r="D19" s="266"/>
      <c r="E19" s="266"/>
      <c r="F19" s="266"/>
      <c r="G19" s="105">
        <v>0</v>
      </c>
      <c r="H19" s="37" t="s">
        <v>10</v>
      </c>
      <c r="I19" s="38">
        <f>SUM(I18:I18)</f>
        <v>0</v>
      </c>
      <c r="J19" s="38">
        <f>SUM(J18:J18)</f>
        <v>0</v>
      </c>
      <c r="K19" s="39"/>
      <c r="L19" s="40"/>
      <c r="M19" s="41"/>
      <c r="N19" s="41"/>
      <c r="O19" s="41"/>
      <c r="P19" s="41"/>
      <c r="Q19" s="42"/>
    </row>
    <row r="20" spans="1:17" ht="15.75" thickBot="1">
      <c r="A20" s="267" t="s">
        <v>20</v>
      </c>
      <c r="B20" s="268"/>
      <c r="C20" s="268"/>
      <c r="D20" s="268"/>
      <c r="E20" s="268"/>
      <c r="F20" s="268"/>
      <c r="G20" s="18">
        <v>0</v>
      </c>
      <c r="H20" s="19" t="s">
        <v>10</v>
      </c>
      <c r="I20" s="21">
        <f>I18</f>
        <v>0</v>
      </c>
      <c r="J20" s="21">
        <f>J18</f>
        <v>0</v>
      </c>
      <c r="K20" s="43"/>
      <c r="L20" s="41"/>
      <c r="M20" s="44"/>
      <c r="N20" s="44"/>
      <c r="O20" s="44"/>
      <c r="P20" s="44"/>
      <c r="Q20" s="45"/>
    </row>
    <row r="21" spans="1:17" ht="15" customHeight="1">
      <c r="A21" s="249" t="s">
        <v>21</v>
      </c>
      <c r="B21" s="250"/>
      <c r="C21" s="250"/>
      <c r="D21" s="250"/>
      <c r="E21" s="250"/>
      <c r="F21" s="250"/>
      <c r="G21" s="28">
        <f>SUM(P16-G20)</f>
        <v>6615058</v>
      </c>
      <c r="H21" s="269"/>
      <c r="I21" s="270"/>
      <c r="J21" s="270"/>
      <c r="K21" s="270"/>
      <c r="L21" s="270"/>
      <c r="M21" s="270"/>
      <c r="N21" s="270"/>
      <c r="O21" s="270"/>
      <c r="P21" s="270"/>
      <c r="Q21" s="271"/>
    </row>
    <row r="22" spans="1:17" ht="15" customHeight="1">
      <c r="A22" s="46"/>
      <c r="B22" s="30"/>
      <c r="C22" s="30"/>
      <c r="D22" s="30"/>
      <c r="E22" s="30"/>
      <c r="F22" s="30"/>
      <c r="G22" s="47"/>
      <c r="H22" s="48"/>
      <c r="I22" s="49"/>
      <c r="J22" s="49"/>
      <c r="K22" s="49"/>
      <c r="L22" s="49"/>
      <c r="M22" s="49"/>
      <c r="N22" s="49"/>
      <c r="O22" s="49"/>
      <c r="P22" s="49"/>
      <c r="Q22" s="49"/>
    </row>
    <row r="23" spans="1:17" ht="15" customHeight="1">
      <c r="A23" s="46"/>
      <c r="B23" s="30"/>
      <c r="C23" s="30"/>
      <c r="D23" s="30"/>
      <c r="E23" s="30"/>
      <c r="F23" s="30"/>
      <c r="G23" s="47"/>
      <c r="H23" s="48"/>
      <c r="I23" s="49"/>
      <c r="J23" s="49"/>
      <c r="K23" s="49"/>
      <c r="L23" s="49"/>
      <c r="M23" s="49"/>
      <c r="N23" s="49"/>
      <c r="O23" s="49"/>
      <c r="P23" s="49"/>
      <c r="Q23" s="49"/>
    </row>
    <row r="24" spans="1:17" ht="15" customHeight="1">
      <c r="A24" s="273" t="s">
        <v>49</v>
      </c>
      <c r="B24" s="273"/>
      <c r="C24" s="29"/>
      <c r="D24" s="29"/>
      <c r="E24" s="30"/>
      <c r="F24" s="29"/>
      <c r="G24" s="31"/>
      <c r="H24" s="274"/>
      <c r="I24" s="261"/>
      <c r="J24" s="261"/>
      <c r="K24" s="275"/>
      <c r="L24" s="276"/>
      <c r="M24" s="277" t="s">
        <v>1</v>
      </c>
      <c r="N24" s="277"/>
      <c r="O24" s="277"/>
      <c r="P24" s="278">
        <v>4000000</v>
      </c>
      <c r="Q24" s="279"/>
    </row>
    <row r="25" spans="1:17" ht="39" customHeight="1">
      <c r="A25" s="10" t="s">
        <v>18</v>
      </c>
      <c r="B25" s="10" t="s">
        <v>3</v>
      </c>
      <c r="C25" s="10" t="s">
        <v>4</v>
      </c>
      <c r="D25" s="10" t="s">
        <v>5</v>
      </c>
      <c r="E25" s="10" t="s">
        <v>6</v>
      </c>
      <c r="F25" s="10" t="s">
        <v>7</v>
      </c>
      <c r="G25" s="10" t="s">
        <v>8</v>
      </c>
      <c r="H25" s="10" t="s">
        <v>9</v>
      </c>
      <c r="I25" s="10" t="s">
        <v>10</v>
      </c>
      <c r="J25" s="10" t="s">
        <v>11</v>
      </c>
      <c r="K25" s="10" t="s">
        <v>12</v>
      </c>
      <c r="L25" s="10" t="s">
        <v>13</v>
      </c>
      <c r="M25" s="262" t="s">
        <v>14</v>
      </c>
      <c r="N25" s="252"/>
      <c r="O25" s="252"/>
      <c r="P25" s="252"/>
      <c r="Q25" s="253"/>
    </row>
    <row r="26" spans="1:17" ht="15" customHeight="1" thickBot="1">
      <c r="A26" s="32">
        <v>19503</v>
      </c>
      <c r="B26" s="32" t="s">
        <v>56</v>
      </c>
      <c r="C26" s="32" t="s">
        <v>53</v>
      </c>
      <c r="D26" s="32" t="s">
        <v>54</v>
      </c>
      <c r="E26" s="32">
        <v>10</v>
      </c>
      <c r="F26" s="32" t="s">
        <v>55</v>
      </c>
      <c r="G26" s="33">
        <v>2000000</v>
      </c>
      <c r="H26" s="32" t="s">
        <v>15</v>
      </c>
      <c r="I26" s="34">
        <v>76</v>
      </c>
      <c r="J26" s="34"/>
      <c r="K26" s="35"/>
      <c r="L26" s="36">
        <v>43511</v>
      </c>
      <c r="M26" s="251" t="s">
        <v>60</v>
      </c>
      <c r="N26" s="263"/>
      <c r="O26" s="263"/>
      <c r="P26" s="263"/>
      <c r="Q26" s="264"/>
    </row>
    <row r="27" spans="1:17" ht="15" customHeight="1" thickBot="1">
      <c r="A27" s="265" t="s">
        <v>57</v>
      </c>
      <c r="B27" s="266"/>
      <c r="C27" s="266"/>
      <c r="D27" s="266"/>
      <c r="E27" s="266"/>
      <c r="F27" s="266"/>
      <c r="G27" s="105">
        <f>G26</f>
        <v>2000000</v>
      </c>
      <c r="H27" s="37" t="s">
        <v>10</v>
      </c>
      <c r="I27" s="38">
        <f>SUM(I26:I26)</f>
        <v>76</v>
      </c>
      <c r="J27" s="38">
        <f>SUM(J26:J26)</f>
        <v>0</v>
      </c>
      <c r="K27" s="39"/>
      <c r="L27" s="40"/>
      <c r="M27" s="41"/>
      <c r="N27" s="41"/>
      <c r="O27" s="41"/>
      <c r="P27" s="41"/>
      <c r="Q27" s="42"/>
    </row>
    <row r="28" spans="1:17" ht="15" customHeight="1" thickBot="1">
      <c r="A28" s="267" t="s">
        <v>58</v>
      </c>
      <c r="B28" s="268"/>
      <c r="C28" s="268"/>
      <c r="D28" s="268"/>
      <c r="E28" s="268"/>
      <c r="F28" s="268"/>
      <c r="G28" s="18">
        <v>0</v>
      </c>
      <c r="H28" s="19" t="s">
        <v>10</v>
      </c>
      <c r="I28" s="21">
        <v>0</v>
      </c>
      <c r="J28" s="21">
        <f>J26</f>
        <v>0</v>
      </c>
      <c r="K28" s="43"/>
      <c r="L28" s="41"/>
      <c r="M28" s="44"/>
      <c r="N28" s="44"/>
      <c r="O28" s="44"/>
      <c r="P28" s="44"/>
      <c r="Q28" s="45"/>
    </row>
    <row r="29" spans="1:17" ht="15" customHeight="1">
      <c r="A29" s="249" t="s">
        <v>59</v>
      </c>
      <c r="B29" s="250"/>
      <c r="C29" s="250"/>
      <c r="D29" s="250"/>
      <c r="E29" s="250"/>
      <c r="F29" s="250"/>
      <c r="G29" s="28">
        <f>SUM(P24-G28)</f>
        <v>4000000</v>
      </c>
      <c r="H29" s="269"/>
      <c r="I29" s="270"/>
      <c r="J29" s="270"/>
      <c r="K29" s="270"/>
      <c r="L29" s="270"/>
      <c r="M29" s="270"/>
      <c r="N29" s="270"/>
      <c r="O29" s="270"/>
      <c r="P29" s="270"/>
      <c r="Q29" s="271"/>
    </row>
    <row r="30" spans="1:17" ht="15" customHeight="1">
      <c r="A30" s="46"/>
      <c r="B30" s="30"/>
      <c r="C30" s="30"/>
      <c r="D30" s="30"/>
      <c r="E30" s="30"/>
      <c r="F30" s="30"/>
      <c r="G30" s="47"/>
      <c r="H30" s="48"/>
      <c r="I30" s="49"/>
      <c r="J30" s="49"/>
      <c r="K30" s="49"/>
      <c r="L30" s="49"/>
      <c r="M30" s="50"/>
      <c r="N30" s="50"/>
      <c r="O30" s="50"/>
      <c r="P30" s="50"/>
      <c r="Q30" s="51"/>
    </row>
    <row r="31" spans="1:17" ht="15">
      <c r="A31" s="52"/>
      <c r="B31" s="53"/>
      <c r="C31" s="53"/>
      <c r="D31" s="53"/>
      <c r="E31" s="53"/>
      <c r="F31" s="53"/>
      <c r="G31" s="54"/>
      <c r="H31" s="55"/>
      <c r="I31" s="55"/>
      <c r="J31" s="55"/>
      <c r="K31" s="56"/>
      <c r="L31" s="57"/>
      <c r="M31" s="272" t="s">
        <v>38</v>
      </c>
      <c r="N31" s="272"/>
      <c r="O31" s="272"/>
      <c r="P31" s="272"/>
      <c r="Q31" s="7">
        <v>2304698</v>
      </c>
    </row>
    <row r="32" spans="1:17" ht="15">
      <c r="A32" s="52"/>
      <c r="B32" s="53"/>
      <c r="C32" s="53"/>
      <c r="D32" s="53"/>
      <c r="E32" s="53"/>
      <c r="F32" s="53"/>
      <c r="G32" s="54"/>
      <c r="H32" s="55"/>
      <c r="I32" s="55"/>
      <c r="J32" s="55"/>
      <c r="K32" s="56"/>
      <c r="L32" s="57"/>
      <c r="M32" s="258" t="s">
        <v>22</v>
      </c>
      <c r="N32" s="258"/>
      <c r="O32" s="258"/>
      <c r="P32" s="258"/>
      <c r="Q32" s="58">
        <v>4500000</v>
      </c>
    </row>
    <row r="33" spans="1:17" ht="15">
      <c r="A33" s="52"/>
      <c r="B33" s="53"/>
      <c r="C33" s="53"/>
      <c r="D33" s="53"/>
      <c r="E33" s="53"/>
      <c r="F33" s="53"/>
      <c r="G33" s="54"/>
      <c r="H33" s="55"/>
      <c r="I33" s="55"/>
      <c r="J33" s="55"/>
      <c r="K33" s="56"/>
      <c r="L33" s="57"/>
      <c r="M33" s="259" t="s">
        <v>23</v>
      </c>
      <c r="N33" s="259"/>
      <c r="O33" s="259"/>
      <c r="P33" s="259"/>
      <c r="Q33" s="59">
        <v>5500000</v>
      </c>
    </row>
    <row r="34" spans="1:17" ht="15.75" customHeight="1" thickBot="1">
      <c r="A34" s="52"/>
      <c r="B34" s="53"/>
      <c r="C34" s="53"/>
      <c r="D34" s="53"/>
      <c r="E34" s="53"/>
      <c r="F34" s="53"/>
      <c r="G34" s="54"/>
      <c r="H34" s="55"/>
      <c r="I34" s="55"/>
      <c r="J34" s="55"/>
      <c r="K34" s="56"/>
      <c r="L34" s="57"/>
      <c r="M34" s="260" t="s">
        <v>43</v>
      </c>
      <c r="N34" s="260"/>
      <c r="O34" s="260"/>
      <c r="P34" s="260"/>
      <c r="Q34" s="60">
        <f>SUM(Q32:Q33)</f>
        <v>10000000</v>
      </c>
    </row>
    <row r="35" spans="1:17" ht="20.25" customHeight="1">
      <c r="A35" s="61" t="s">
        <v>15</v>
      </c>
      <c r="B35" s="53"/>
      <c r="C35" s="53"/>
      <c r="D35" s="53"/>
      <c r="E35" s="53"/>
      <c r="F35" s="53"/>
      <c r="G35" s="54"/>
      <c r="H35" s="55"/>
      <c r="I35" s="55"/>
      <c r="J35" s="55"/>
      <c r="K35" s="56"/>
      <c r="L35" s="57"/>
      <c r="M35" s="261" t="s">
        <v>37</v>
      </c>
      <c r="N35" s="261"/>
      <c r="O35" s="261"/>
      <c r="P35" s="261"/>
      <c r="Q35" s="62">
        <f>SUM(Q31+Q34)</f>
        <v>12304698</v>
      </c>
    </row>
    <row r="36" spans="1:17" ht="39">
      <c r="A36" s="10" t="s">
        <v>18</v>
      </c>
      <c r="B36" s="10" t="s">
        <v>3</v>
      </c>
      <c r="C36" s="10" t="s">
        <v>4</v>
      </c>
      <c r="D36" s="10" t="s">
        <v>5</v>
      </c>
      <c r="E36" s="10" t="s">
        <v>6</v>
      </c>
      <c r="F36" s="10" t="s">
        <v>7</v>
      </c>
      <c r="G36" s="10" t="s">
        <v>8</v>
      </c>
      <c r="H36" s="10" t="s">
        <v>9</v>
      </c>
      <c r="I36" s="10" t="s">
        <v>10</v>
      </c>
      <c r="J36" s="10" t="s">
        <v>11</v>
      </c>
      <c r="K36" s="10" t="s">
        <v>12</v>
      </c>
      <c r="L36" s="10" t="s">
        <v>13</v>
      </c>
      <c r="M36" s="262" t="s">
        <v>14</v>
      </c>
      <c r="N36" s="252"/>
      <c r="O36" s="252"/>
      <c r="P36" s="252"/>
      <c r="Q36" s="253"/>
    </row>
    <row r="37" spans="1:17" ht="15">
      <c r="A37" s="32">
        <v>19406</v>
      </c>
      <c r="B37" s="32" t="s">
        <v>46</v>
      </c>
      <c r="C37" s="106" t="s">
        <v>50</v>
      </c>
      <c r="D37" s="113" t="s">
        <v>51</v>
      </c>
      <c r="E37" s="106">
        <v>11</v>
      </c>
      <c r="F37" s="106" t="s">
        <v>52</v>
      </c>
      <c r="G37" s="107">
        <v>4000000</v>
      </c>
      <c r="H37" s="106" t="s">
        <v>15</v>
      </c>
      <c r="I37" s="106">
        <v>242</v>
      </c>
      <c r="J37" s="106">
        <v>22</v>
      </c>
      <c r="K37" s="108">
        <v>0.04</v>
      </c>
      <c r="L37" s="109">
        <v>43479</v>
      </c>
      <c r="M37" s="251" t="s">
        <v>61</v>
      </c>
      <c r="N37" s="252"/>
      <c r="O37" s="252"/>
      <c r="P37" s="252"/>
      <c r="Q37" s="253"/>
    </row>
    <row r="38" spans="1:17" ht="15">
      <c r="A38" s="32">
        <v>19502</v>
      </c>
      <c r="B38" s="106" t="s">
        <v>66</v>
      </c>
      <c r="C38" s="113" t="s">
        <v>63</v>
      </c>
      <c r="D38" s="113" t="s">
        <v>64</v>
      </c>
      <c r="E38" s="106">
        <v>3</v>
      </c>
      <c r="F38" s="106" t="s">
        <v>52</v>
      </c>
      <c r="G38" s="107">
        <v>2000000</v>
      </c>
      <c r="H38" s="106" t="s">
        <v>15</v>
      </c>
      <c r="I38" s="106">
        <v>126</v>
      </c>
      <c r="J38" s="106">
        <v>3</v>
      </c>
      <c r="K38" s="108">
        <v>0.09</v>
      </c>
      <c r="L38" s="109">
        <v>43525</v>
      </c>
      <c r="M38" s="251" t="s">
        <v>65</v>
      </c>
      <c r="N38" s="252"/>
      <c r="O38" s="252"/>
      <c r="P38" s="252"/>
      <c r="Q38" s="253"/>
    </row>
    <row r="39" spans="1:17" ht="15">
      <c r="A39" s="32">
        <v>19409</v>
      </c>
      <c r="B39" s="106" t="s">
        <v>71</v>
      </c>
      <c r="C39" s="106" t="s">
        <v>72</v>
      </c>
      <c r="D39" s="106" t="s">
        <v>73</v>
      </c>
      <c r="E39" s="106">
        <v>4</v>
      </c>
      <c r="F39" s="106" t="s">
        <v>74</v>
      </c>
      <c r="G39" s="107">
        <v>4000000</v>
      </c>
      <c r="H39" s="106" t="s">
        <v>15</v>
      </c>
      <c r="I39" s="106">
        <v>93</v>
      </c>
      <c r="J39" s="106">
        <v>25</v>
      </c>
      <c r="K39" s="108">
        <v>0.04</v>
      </c>
      <c r="L39" s="109">
        <v>43532</v>
      </c>
      <c r="M39" s="251" t="s">
        <v>79</v>
      </c>
      <c r="N39" s="256"/>
      <c r="O39" s="256"/>
      <c r="P39" s="256"/>
      <c r="Q39" s="257"/>
    </row>
    <row r="40" spans="1:17" ht="15.75" thickBot="1">
      <c r="A40" s="32">
        <v>19504</v>
      </c>
      <c r="B40" s="32" t="s">
        <v>68</v>
      </c>
      <c r="C40" s="106" t="s">
        <v>69</v>
      </c>
      <c r="D40" s="113" t="s">
        <v>51</v>
      </c>
      <c r="E40" s="106">
        <v>11</v>
      </c>
      <c r="F40" s="106" t="s">
        <v>52</v>
      </c>
      <c r="G40" s="107">
        <v>1650000</v>
      </c>
      <c r="H40" s="106" t="s">
        <v>70</v>
      </c>
      <c r="I40" s="106">
        <v>114</v>
      </c>
      <c r="J40" s="106">
        <v>11</v>
      </c>
      <c r="K40" s="108">
        <v>0.09</v>
      </c>
      <c r="L40" s="109">
        <v>43535</v>
      </c>
      <c r="M40" s="251" t="s">
        <v>67</v>
      </c>
      <c r="N40" s="252"/>
      <c r="O40" s="252"/>
      <c r="P40" s="252"/>
      <c r="Q40" s="253"/>
    </row>
    <row r="41" spans="1:17" ht="15">
      <c r="A41" s="243" t="s">
        <v>24</v>
      </c>
      <c r="B41" s="244"/>
      <c r="C41" s="244"/>
      <c r="D41" s="244"/>
      <c r="E41" s="244"/>
      <c r="F41" s="244"/>
      <c r="G41" s="63">
        <f>G39</f>
        <v>4000000</v>
      </c>
      <c r="H41" s="64" t="s">
        <v>10</v>
      </c>
      <c r="I41" s="65">
        <f>SUM(I37:I40)</f>
        <v>575</v>
      </c>
      <c r="J41" s="65">
        <f>SUM(J37:J40)</f>
        <v>61</v>
      </c>
      <c r="K41" s="66"/>
      <c r="L41" s="67"/>
      <c r="M41" s="67"/>
      <c r="N41" s="67"/>
      <c r="O41" s="67"/>
      <c r="P41" s="67"/>
      <c r="Q41" s="68"/>
    </row>
    <row r="42" spans="1:17" ht="15">
      <c r="A42" s="245" t="s">
        <v>25</v>
      </c>
      <c r="B42" s="246"/>
      <c r="C42" s="246"/>
      <c r="D42" s="246"/>
      <c r="E42" s="246"/>
      <c r="F42" s="246"/>
      <c r="G42" s="33">
        <f>SUM(G37,G38,G40)</f>
        <v>7650000</v>
      </c>
      <c r="H42" s="69" t="s">
        <v>10</v>
      </c>
      <c r="I42" s="70">
        <v>242</v>
      </c>
      <c r="J42" s="70">
        <v>22</v>
      </c>
      <c r="K42" s="71"/>
      <c r="L42" s="72"/>
      <c r="M42" s="73"/>
      <c r="N42" s="73"/>
      <c r="O42" s="73"/>
      <c r="P42" s="73"/>
      <c r="Q42" s="74"/>
    </row>
    <row r="43" spans="1:17" ht="16.5" thickBot="1">
      <c r="A43" s="241" t="s">
        <v>26</v>
      </c>
      <c r="B43" s="242"/>
      <c r="C43" s="242"/>
      <c r="D43" s="242"/>
      <c r="E43" s="242"/>
      <c r="F43" s="242"/>
      <c r="G43" s="111">
        <f>SUM(G41:G42)</f>
        <v>11650000</v>
      </c>
      <c r="H43" s="75" t="s">
        <v>10</v>
      </c>
      <c r="I43" s="76">
        <f>SUM(I41:I42)</f>
        <v>817</v>
      </c>
      <c r="J43" s="76">
        <f>SUM(J41:J42)</f>
        <v>83</v>
      </c>
      <c r="K43" s="77"/>
      <c r="L43" s="78"/>
      <c r="M43" s="78"/>
      <c r="N43" s="78"/>
      <c r="O43" s="78"/>
      <c r="P43" s="78"/>
      <c r="Q43" s="79"/>
    </row>
    <row r="44" spans="1:17" ht="15" customHeight="1">
      <c r="A44" s="243" t="s">
        <v>27</v>
      </c>
      <c r="B44" s="244"/>
      <c r="C44" s="244"/>
      <c r="D44" s="244"/>
      <c r="E44" s="244"/>
      <c r="F44" s="244"/>
      <c r="G44" s="110">
        <v>0</v>
      </c>
      <c r="H44" s="64" t="s">
        <v>10</v>
      </c>
      <c r="I44" s="80">
        <v>0</v>
      </c>
      <c r="J44" s="80">
        <v>0</v>
      </c>
      <c r="K44" s="81"/>
      <c r="L44" s="44"/>
      <c r="M44" s="44"/>
      <c r="N44" s="44"/>
      <c r="O44" s="44"/>
      <c r="P44" s="44"/>
      <c r="Q44" s="45"/>
    </row>
    <row r="45" spans="1:17" ht="15" customHeight="1">
      <c r="A45" s="245" t="s">
        <v>28</v>
      </c>
      <c r="B45" s="246"/>
      <c r="C45" s="246"/>
      <c r="D45" s="246"/>
      <c r="E45" s="246"/>
      <c r="F45" s="246"/>
      <c r="G45" s="82">
        <v>0</v>
      </c>
      <c r="H45" s="69" t="s">
        <v>10</v>
      </c>
      <c r="I45" s="83">
        <v>0</v>
      </c>
      <c r="J45" s="83">
        <v>0</v>
      </c>
      <c r="K45" s="84"/>
      <c r="L45" s="73"/>
      <c r="M45" s="85"/>
      <c r="N45" s="85"/>
      <c r="O45" s="85"/>
      <c r="P45" s="85"/>
      <c r="Q45" s="86"/>
    </row>
    <row r="46" spans="1:17" ht="15" customHeight="1" thickBot="1">
      <c r="A46" s="247" t="s">
        <v>29</v>
      </c>
      <c r="B46" s="248"/>
      <c r="C46" s="248"/>
      <c r="D46" s="248"/>
      <c r="E46" s="248"/>
      <c r="F46" s="248"/>
      <c r="G46" s="116">
        <v>0</v>
      </c>
      <c r="H46" s="88" t="s">
        <v>10</v>
      </c>
      <c r="I46" s="89">
        <v>0</v>
      </c>
      <c r="J46" s="90">
        <v>0</v>
      </c>
      <c r="K46" s="91"/>
      <c r="L46" s="92"/>
      <c r="M46" s="92"/>
      <c r="N46" s="92"/>
      <c r="O46" s="92"/>
      <c r="P46" s="92"/>
      <c r="Q46" s="93"/>
    </row>
    <row r="47" spans="1:17" ht="15">
      <c r="A47" s="249" t="s">
        <v>30</v>
      </c>
      <c r="B47" s="250"/>
      <c r="C47" s="250"/>
      <c r="D47" s="250"/>
      <c r="E47" s="250"/>
      <c r="F47" s="250"/>
      <c r="G47" s="114">
        <f>Q31-G44</f>
        <v>2304698</v>
      </c>
      <c r="H47" s="95"/>
      <c r="I47" s="44"/>
      <c r="J47" s="44"/>
      <c r="K47" s="96"/>
      <c r="L47" s="96"/>
      <c r="M47" s="96"/>
      <c r="N47" s="96"/>
      <c r="O47" s="96"/>
      <c r="P47" s="96"/>
      <c r="Q47" s="97"/>
    </row>
    <row r="48" spans="1:17" ht="15">
      <c r="A48" s="238" t="s">
        <v>31</v>
      </c>
      <c r="B48" s="239"/>
      <c r="C48" s="239"/>
      <c r="D48" s="239"/>
      <c r="E48" s="239"/>
      <c r="F48" s="239"/>
      <c r="G48" s="115">
        <f>Q33-G45</f>
        <v>5500000</v>
      </c>
      <c r="H48" s="99"/>
      <c r="I48" s="73"/>
      <c r="J48" s="73"/>
      <c r="K48" s="73"/>
      <c r="L48" s="73"/>
      <c r="M48" s="73"/>
      <c r="N48" s="73"/>
      <c r="O48" s="73"/>
      <c r="P48" s="73"/>
      <c r="Q48" s="74"/>
    </row>
    <row r="49" spans="1:17" ht="15">
      <c r="A49" s="238" t="s">
        <v>32</v>
      </c>
      <c r="B49" s="239"/>
      <c r="C49" s="239"/>
      <c r="D49" s="239"/>
      <c r="E49" s="239"/>
      <c r="F49" s="239"/>
      <c r="G49" s="115">
        <f>Q32-G46</f>
        <v>4500000</v>
      </c>
      <c r="H49" s="99"/>
      <c r="I49" s="73"/>
      <c r="J49" s="73"/>
      <c r="K49" s="73"/>
      <c r="L49" s="73"/>
      <c r="M49" s="100"/>
      <c r="N49" s="100"/>
      <c r="O49" s="100"/>
      <c r="P49" s="100"/>
      <c r="Q49" s="100"/>
    </row>
    <row r="50" spans="1:17" ht="15" customHeight="1">
      <c r="A50" s="101"/>
      <c r="B50" s="101"/>
      <c r="C50" s="101"/>
      <c r="D50" s="101"/>
      <c r="E50" s="101"/>
      <c r="F50" s="50"/>
      <c r="G50" s="102"/>
      <c r="H50" s="101"/>
      <c r="I50" s="101"/>
      <c r="J50" s="101"/>
      <c r="K50" s="101"/>
      <c r="L50" s="101"/>
      <c r="M50" s="104"/>
      <c r="N50" s="101"/>
      <c r="O50" s="101"/>
      <c r="P50" s="101"/>
      <c r="Q50" s="101"/>
    </row>
    <row r="51" spans="1:17" ht="15" customHeight="1">
      <c r="A51" s="240" t="s">
        <v>33</v>
      </c>
      <c r="B51" s="240"/>
      <c r="C51" s="240"/>
      <c r="D51" s="240"/>
      <c r="E51" s="240"/>
      <c r="F51" s="240"/>
      <c r="G51" s="240"/>
      <c r="H51" s="240"/>
      <c r="I51" s="240"/>
      <c r="J51" s="240"/>
      <c r="K51" s="240"/>
      <c r="L51" s="240"/>
      <c r="M51" s="240"/>
      <c r="N51" s="101"/>
      <c r="O51" s="101"/>
      <c r="P51" s="101"/>
      <c r="Q51" s="101"/>
    </row>
    <row r="52" spans="1:17" ht="15" customHeight="1">
      <c r="A52" s="240" t="s">
        <v>34</v>
      </c>
      <c r="B52" s="240"/>
      <c r="C52" s="240"/>
      <c r="D52" s="240"/>
      <c r="E52" s="240"/>
      <c r="F52" s="240"/>
      <c r="G52" s="240"/>
      <c r="H52" s="240"/>
      <c r="I52" s="240"/>
      <c r="J52" s="240"/>
      <c r="K52" s="240"/>
      <c r="L52" s="240"/>
      <c r="M52" s="240"/>
      <c r="N52" s="101"/>
      <c r="O52" s="101"/>
      <c r="P52" s="101"/>
      <c r="Q52" s="101"/>
    </row>
    <row r="53" spans="1:17" ht="15">
      <c r="A53" s="240" t="s">
        <v>35</v>
      </c>
      <c r="B53" s="240"/>
      <c r="C53" s="240"/>
      <c r="D53" s="240"/>
      <c r="E53" s="240"/>
      <c r="F53" s="240"/>
      <c r="G53" s="240"/>
      <c r="H53" s="240"/>
      <c r="I53" s="240"/>
      <c r="J53" s="240"/>
      <c r="K53" s="240"/>
      <c r="L53" s="240"/>
      <c r="M53" s="240"/>
      <c r="N53" s="101"/>
      <c r="O53" s="101"/>
      <c r="P53" s="101"/>
      <c r="Q53" s="101"/>
    </row>
  </sheetData>
  <sheetProtection/>
  <mergeCells count="66">
    <mergeCell ref="A47:F47"/>
    <mergeCell ref="A48:F48"/>
    <mergeCell ref="A49:F49"/>
    <mergeCell ref="A51:M51"/>
    <mergeCell ref="A52:M52"/>
    <mergeCell ref="A53:M53"/>
    <mergeCell ref="A41:F41"/>
    <mergeCell ref="A42:F42"/>
    <mergeCell ref="A43:F43"/>
    <mergeCell ref="A44:F44"/>
    <mergeCell ref="A45:F45"/>
    <mergeCell ref="A46:F46"/>
    <mergeCell ref="M32:P32"/>
    <mergeCell ref="M33:P33"/>
    <mergeCell ref="M34:P34"/>
    <mergeCell ref="M35:P35"/>
    <mergeCell ref="M36:Q36"/>
    <mergeCell ref="M40:Q40"/>
    <mergeCell ref="M37:Q37"/>
    <mergeCell ref="M38:Q38"/>
    <mergeCell ref="M39:Q39"/>
    <mergeCell ref="M26:Q26"/>
    <mergeCell ref="A27:F27"/>
    <mergeCell ref="A28:F28"/>
    <mergeCell ref="A29:F29"/>
    <mergeCell ref="H29:Q29"/>
    <mergeCell ref="M31:P31"/>
    <mergeCell ref="A24:B24"/>
    <mergeCell ref="H24:J24"/>
    <mergeCell ref="K24:L24"/>
    <mergeCell ref="M24:O24"/>
    <mergeCell ref="P24:Q24"/>
    <mergeCell ref="M25:Q25"/>
    <mergeCell ref="M17:Q17"/>
    <mergeCell ref="M18:Q18"/>
    <mergeCell ref="A19:F19"/>
    <mergeCell ref="A20:F20"/>
    <mergeCell ref="A21:F21"/>
    <mergeCell ref="H21:Q21"/>
    <mergeCell ref="A14:F14"/>
    <mergeCell ref="A15:F15"/>
    <mergeCell ref="H15:Q15"/>
    <mergeCell ref="A16:B16"/>
    <mergeCell ref="H16:J16"/>
    <mergeCell ref="K16:L16"/>
    <mergeCell ref="M16:O16"/>
    <mergeCell ref="P16:Q16"/>
    <mergeCell ref="M10:Q10"/>
    <mergeCell ref="M11:Q11"/>
    <mergeCell ref="A12:F12"/>
    <mergeCell ref="K12:Q12"/>
    <mergeCell ref="A13:F13"/>
    <mergeCell ref="K13:Q13"/>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1" fitToWidth="1" horizontalDpi="600" verticalDpi="600" orientation="landscape" scale="4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Q50"/>
  <sheetViews>
    <sheetView showGridLines="0" zoomScalePageLayoutView="0" workbookViewId="0" topLeftCell="A1">
      <selection activeCell="A1" sqref="A1:IV1638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47</v>
      </c>
      <c r="B2" s="287"/>
      <c r="C2" s="287"/>
      <c r="D2" s="287"/>
      <c r="E2" s="287"/>
      <c r="F2" s="287"/>
      <c r="G2" s="287"/>
      <c r="H2" s="287"/>
      <c r="I2" s="287"/>
      <c r="J2" s="287"/>
      <c r="K2" s="287"/>
      <c r="L2" s="287"/>
      <c r="M2" s="286"/>
      <c r="N2" s="286"/>
      <c r="O2" s="286"/>
      <c r="P2" s="286"/>
      <c r="Q2" s="286"/>
    </row>
    <row r="3" spans="1:17" ht="12.75" customHeight="1">
      <c r="A3" s="288" t="s">
        <v>48</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5"/>
      <c r="F6" s="5"/>
      <c r="G6" s="5"/>
      <c r="H6" s="5"/>
      <c r="I6" s="5"/>
      <c r="J6" s="5"/>
      <c r="K6" s="5"/>
      <c r="L6" s="5"/>
      <c r="M6" s="283"/>
      <c r="N6" s="283"/>
      <c r="O6" s="283"/>
      <c r="P6" s="283"/>
      <c r="Q6" s="6"/>
    </row>
    <row r="7" spans="1:17" ht="14.25" customHeight="1">
      <c r="A7" s="3"/>
      <c r="B7" s="4"/>
      <c r="C7" s="4"/>
      <c r="D7" s="4"/>
      <c r="E7" s="5"/>
      <c r="F7" s="5"/>
      <c r="G7" s="5"/>
      <c r="H7" s="5"/>
      <c r="I7" s="5"/>
      <c r="J7" s="5"/>
      <c r="K7" s="5"/>
      <c r="L7" s="5"/>
      <c r="M7" s="283" t="s">
        <v>39</v>
      </c>
      <c r="N7" s="283"/>
      <c r="O7" s="283"/>
      <c r="P7" s="283"/>
      <c r="Q7" s="6">
        <v>2000000</v>
      </c>
    </row>
    <row r="8" spans="1:17" ht="14.25" customHeight="1">
      <c r="A8" s="3"/>
      <c r="B8" s="4"/>
      <c r="C8" s="4"/>
      <c r="D8" s="4"/>
      <c r="E8" s="5"/>
      <c r="F8" s="5"/>
      <c r="G8" s="5"/>
      <c r="H8" s="5"/>
      <c r="I8" s="5"/>
      <c r="J8" s="5"/>
      <c r="K8" s="5"/>
      <c r="L8" s="5"/>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thickBot="1">
      <c r="A11" s="11"/>
      <c r="B11" s="11"/>
      <c r="C11" s="11"/>
      <c r="D11" s="11"/>
      <c r="E11" s="11"/>
      <c r="F11" s="11"/>
      <c r="G11" s="12"/>
      <c r="H11" s="11"/>
      <c r="I11" s="13"/>
      <c r="J11" s="14"/>
      <c r="K11" s="15"/>
      <c r="L11" s="16"/>
      <c r="M11" s="254"/>
      <c r="N11" s="255"/>
      <c r="O11" s="255"/>
      <c r="P11" s="255"/>
      <c r="Q11" s="255"/>
    </row>
    <row r="12" spans="1:17" ht="15" customHeight="1" thickBot="1">
      <c r="A12" s="267" t="s">
        <v>16</v>
      </c>
      <c r="B12" s="268"/>
      <c r="C12" s="268"/>
      <c r="D12" s="268"/>
      <c r="E12" s="268"/>
      <c r="F12" s="268"/>
      <c r="G12" s="18">
        <f>SUM(G11:G11)</f>
        <v>0</v>
      </c>
      <c r="H12" s="19" t="s">
        <v>10</v>
      </c>
      <c r="I12" s="20">
        <v>0</v>
      </c>
      <c r="J12" s="20">
        <v>0</v>
      </c>
      <c r="K12" s="280"/>
      <c r="L12" s="281"/>
      <c r="M12" s="281"/>
      <c r="N12" s="281"/>
      <c r="O12" s="281"/>
      <c r="P12" s="281"/>
      <c r="Q12" s="282"/>
    </row>
    <row r="13" spans="1:17" ht="15" customHeight="1" thickBot="1">
      <c r="A13" s="267" t="s">
        <v>36</v>
      </c>
      <c r="B13" s="268"/>
      <c r="C13" s="268"/>
      <c r="D13" s="268"/>
      <c r="E13" s="268"/>
      <c r="F13" s="268"/>
      <c r="G13" s="18">
        <v>0</v>
      </c>
      <c r="H13" s="19" t="s">
        <v>10</v>
      </c>
      <c r="I13" s="21">
        <v>0</v>
      </c>
      <c r="J13" s="21">
        <v>0</v>
      </c>
      <c r="K13" s="280"/>
      <c r="L13" s="281"/>
      <c r="M13" s="281"/>
      <c r="N13" s="281"/>
      <c r="O13" s="281"/>
      <c r="P13" s="281"/>
      <c r="Q13" s="282"/>
    </row>
    <row r="14" spans="1:17" ht="15" customHeight="1" thickBot="1">
      <c r="A14" s="249" t="s">
        <v>44</v>
      </c>
      <c r="B14" s="250"/>
      <c r="C14" s="250"/>
      <c r="D14" s="250"/>
      <c r="E14" s="250"/>
      <c r="F14" s="250"/>
      <c r="G14" s="22">
        <f>Q8</f>
        <v>9638041</v>
      </c>
      <c r="H14" s="23"/>
      <c r="I14" s="24"/>
      <c r="J14" s="24"/>
      <c r="K14" s="25"/>
      <c r="L14" s="26"/>
      <c r="M14" s="26"/>
      <c r="N14" s="26"/>
      <c r="O14" s="26"/>
      <c r="P14" s="26"/>
      <c r="Q14" s="27"/>
    </row>
    <row r="15" spans="1:17" ht="15">
      <c r="A15" s="249" t="s">
        <v>45</v>
      </c>
      <c r="B15" s="250"/>
      <c r="C15" s="250"/>
      <c r="D15" s="250"/>
      <c r="E15" s="250"/>
      <c r="F15" s="250"/>
      <c r="G15" s="28">
        <f>Q7</f>
        <v>2000000</v>
      </c>
      <c r="H15" s="269"/>
      <c r="I15" s="270"/>
      <c r="J15" s="270"/>
      <c r="K15" s="270"/>
      <c r="L15" s="270"/>
      <c r="M15" s="270"/>
      <c r="N15" s="270"/>
      <c r="O15" s="270"/>
      <c r="P15" s="270"/>
      <c r="Q15" s="271"/>
    </row>
    <row r="16" spans="1:17" ht="64.5" customHeight="1">
      <c r="A16" s="273" t="s">
        <v>17</v>
      </c>
      <c r="B16" s="273"/>
      <c r="C16" s="29"/>
      <c r="D16" s="29"/>
      <c r="E16" s="30"/>
      <c r="F16" s="29"/>
      <c r="G16" s="31"/>
      <c r="H16" s="274"/>
      <c r="I16" s="261"/>
      <c r="J16" s="261"/>
      <c r="K16" s="275"/>
      <c r="L16" s="276"/>
      <c r="M16" s="277" t="s">
        <v>1</v>
      </c>
      <c r="N16" s="277"/>
      <c r="O16" s="277"/>
      <c r="P16" s="278">
        <v>6615058</v>
      </c>
      <c r="Q16" s="279"/>
    </row>
    <row r="17" spans="1:17" ht="39">
      <c r="A17" s="10" t="s">
        <v>18</v>
      </c>
      <c r="B17" s="10" t="s">
        <v>3</v>
      </c>
      <c r="C17" s="10" t="s">
        <v>4</v>
      </c>
      <c r="D17" s="10" t="s">
        <v>5</v>
      </c>
      <c r="E17" s="10" t="s">
        <v>6</v>
      </c>
      <c r="F17" s="10" t="s">
        <v>7</v>
      </c>
      <c r="G17" s="10" t="s">
        <v>8</v>
      </c>
      <c r="H17" s="10" t="s">
        <v>9</v>
      </c>
      <c r="I17" s="10" t="s">
        <v>10</v>
      </c>
      <c r="J17" s="10" t="s">
        <v>11</v>
      </c>
      <c r="K17" s="10" t="s">
        <v>12</v>
      </c>
      <c r="L17" s="10" t="s">
        <v>13</v>
      </c>
      <c r="M17" s="262" t="s">
        <v>14</v>
      </c>
      <c r="N17" s="252"/>
      <c r="O17" s="252"/>
      <c r="P17" s="252"/>
      <c r="Q17" s="253"/>
    </row>
    <row r="18" spans="1:17" s="2" customFormat="1" ht="15.75" thickBot="1">
      <c r="A18" s="32"/>
      <c r="B18" s="32"/>
      <c r="C18" s="32"/>
      <c r="D18" s="32"/>
      <c r="E18" s="32"/>
      <c r="F18" s="32"/>
      <c r="G18" s="33"/>
      <c r="H18" s="32"/>
      <c r="I18" s="34"/>
      <c r="J18" s="34"/>
      <c r="K18" s="35"/>
      <c r="L18" s="36"/>
      <c r="M18" s="251"/>
      <c r="N18" s="263"/>
      <c r="O18" s="263"/>
      <c r="P18" s="263"/>
      <c r="Q18" s="264"/>
    </row>
    <row r="19" spans="1:17" ht="15.75" thickBot="1">
      <c r="A19" s="265" t="s">
        <v>19</v>
      </c>
      <c r="B19" s="266"/>
      <c r="C19" s="266"/>
      <c r="D19" s="266"/>
      <c r="E19" s="266"/>
      <c r="F19" s="266"/>
      <c r="G19" s="105">
        <v>0</v>
      </c>
      <c r="H19" s="37" t="s">
        <v>10</v>
      </c>
      <c r="I19" s="38">
        <f>SUM(I18:I18)</f>
        <v>0</v>
      </c>
      <c r="J19" s="38">
        <f>SUM(J18:J18)</f>
        <v>0</v>
      </c>
      <c r="K19" s="39"/>
      <c r="L19" s="40"/>
      <c r="M19" s="41"/>
      <c r="N19" s="41"/>
      <c r="O19" s="41"/>
      <c r="P19" s="41"/>
      <c r="Q19" s="42"/>
    </row>
    <row r="20" spans="1:17" ht="15.75" thickBot="1">
      <c r="A20" s="267" t="s">
        <v>20</v>
      </c>
      <c r="B20" s="268"/>
      <c r="C20" s="268"/>
      <c r="D20" s="268"/>
      <c r="E20" s="268"/>
      <c r="F20" s="268"/>
      <c r="G20" s="18">
        <v>0</v>
      </c>
      <c r="H20" s="19" t="s">
        <v>10</v>
      </c>
      <c r="I20" s="21">
        <f>I18</f>
        <v>0</v>
      </c>
      <c r="J20" s="21">
        <f>J18</f>
        <v>0</v>
      </c>
      <c r="K20" s="43"/>
      <c r="L20" s="41"/>
      <c r="M20" s="44"/>
      <c r="N20" s="44"/>
      <c r="O20" s="44"/>
      <c r="P20" s="44"/>
      <c r="Q20" s="45"/>
    </row>
    <row r="21" spans="1:17" ht="15" customHeight="1">
      <c r="A21" s="249" t="s">
        <v>21</v>
      </c>
      <c r="B21" s="250"/>
      <c r="C21" s="250"/>
      <c r="D21" s="250"/>
      <c r="E21" s="250"/>
      <c r="F21" s="250"/>
      <c r="G21" s="28">
        <f>SUM(P16-G20)</f>
        <v>6615058</v>
      </c>
      <c r="H21" s="269"/>
      <c r="I21" s="270"/>
      <c r="J21" s="270"/>
      <c r="K21" s="270"/>
      <c r="L21" s="270"/>
      <c r="M21" s="270"/>
      <c r="N21" s="270"/>
      <c r="O21" s="270"/>
      <c r="P21" s="270"/>
      <c r="Q21" s="271"/>
    </row>
    <row r="22" spans="1:17" ht="15" customHeight="1">
      <c r="A22" s="46"/>
      <c r="B22" s="30"/>
      <c r="C22" s="30"/>
      <c r="D22" s="30"/>
      <c r="E22" s="30"/>
      <c r="F22" s="30"/>
      <c r="G22" s="47"/>
      <c r="H22" s="48"/>
      <c r="I22" s="49"/>
      <c r="J22" s="49"/>
      <c r="K22" s="49"/>
      <c r="L22" s="49"/>
      <c r="M22" s="49"/>
      <c r="N22" s="49"/>
      <c r="O22" s="49"/>
      <c r="P22" s="49"/>
      <c r="Q22" s="49"/>
    </row>
    <row r="23" spans="1:17" ht="15" customHeight="1">
      <c r="A23" s="46"/>
      <c r="B23" s="30"/>
      <c r="C23" s="30"/>
      <c r="D23" s="30"/>
      <c r="E23" s="30"/>
      <c r="F23" s="30"/>
      <c r="G23" s="47"/>
      <c r="H23" s="48"/>
      <c r="I23" s="49"/>
      <c r="J23" s="49"/>
      <c r="K23" s="49"/>
      <c r="L23" s="49"/>
      <c r="M23" s="49"/>
      <c r="N23" s="49"/>
      <c r="O23" s="49"/>
      <c r="P23" s="49"/>
      <c r="Q23" s="49"/>
    </row>
    <row r="24" spans="1:17" ht="15" customHeight="1">
      <c r="A24" s="273" t="s">
        <v>49</v>
      </c>
      <c r="B24" s="273"/>
      <c r="C24" s="29"/>
      <c r="D24" s="29"/>
      <c r="E24" s="30"/>
      <c r="F24" s="29"/>
      <c r="G24" s="31"/>
      <c r="H24" s="274"/>
      <c r="I24" s="261"/>
      <c r="J24" s="261"/>
      <c r="K24" s="275"/>
      <c r="L24" s="276"/>
      <c r="M24" s="277" t="s">
        <v>1</v>
      </c>
      <c r="N24" s="277"/>
      <c r="O24" s="277"/>
      <c r="P24" s="278">
        <v>4000000</v>
      </c>
      <c r="Q24" s="279"/>
    </row>
    <row r="25" spans="1:17" ht="39" customHeight="1">
      <c r="A25" s="10" t="s">
        <v>18</v>
      </c>
      <c r="B25" s="10" t="s">
        <v>3</v>
      </c>
      <c r="C25" s="10" t="s">
        <v>4</v>
      </c>
      <c r="D25" s="10" t="s">
        <v>5</v>
      </c>
      <c r="E25" s="10" t="s">
        <v>6</v>
      </c>
      <c r="F25" s="10" t="s">
        <v>7</v>
      </c>
      <c r="G25" s="10" t="s">
        <v>8</v>
      </c>
      <c r="H25" s="10" t="s">
        <v>9</v>
      </c>
      <c r="I25" s="10" t="s">
        <v>10</v>
      </c>
      <c r="J25" s="10" t="s">
        <v>11</v>
      </c>
      <c r="K25" s="10" t="s">
        <v>12</v>
      </c>
      <c r="L25" s="10" t="s">
        <v>13</v>
      </c>
      <c r="M25" s="262" t="s">
        <v>14</v>
      </c>
      <c r="N25" s="252"/>
      <c r="O25" s="252"/>
      <c r="P25" s="252"/>
      <c r="Q25" s="253"/>
    </row>
    <row r="26" spans="1:17" ht="15" customHeight="1" thickBot="1">
      <c r="A26" s="32">
        <v>19503</v>
      </c>
      <c r="B26" s="32" t="s">
        <v>56</v>
      </c>
      <c r="C26" s="32" t="s">
        <v>53</v>
      </c>
      <c r="D26" s="32" t="s">
        <v>54</v>
      </c>
      <c r="E26" s="32">
        <v>10</v>
      </c>
      <c r="F26" s="32" t="s">
        <v>55</v>
      </c>
      <c r="G26" s="33">
        <v>2000000</v>
      </c>
      <c r="H26" s="32" t="s">
        <v>15</v>
      </c>
      <c r="I26" s="34">
        <v>76</v>
      </c>
      <c r="J26" s="34"/>
      <c r="K26" s="35"/>
      <c r="L26" s="36">
        <v>43511</v>
      </c>
      <c r="M26" s="251" t="s">
        <v>60</v>
      </c>
      <c r="N26" s="263"/>
      <c r="O26" s="263"/>
      <c r="P26" s="263"/>
      <c r="Q26" s="264"/>
    </row>
    <row r="27" spans="1:17" ht="15" customHeight="1" thickBot="1">
      <c r="A27" s="265" t="s">
        <v>57</v>
      </c>
      <c r="B27" s="266"/>
      <c r="C27" s="266"/>
      <c r="D27" s="266"/>
      <c r="E27" s="266"/>
      <c r="F27" s="266"/>
      <c r="G27" s="105">
        <f>G26</f>
        <v>2000000</v>
      </c>
      <c r="H27" s="37" t="s">
        <v>10</v>
      </c>
      <c r="I27" s="38">
        <f>SUM(I26:I26)</f>
        <v>76</v>
      </c>
      <c r="J27" s="38">
        <f>SUM(J26:J26)</f>
        <v>0</v>
      </c>
      <c r="K27" s="39"/>
      <c r="L27" s="40"/>
      <c r="M27" s="41"/>
      <c r="N27" s="41"/>
      <c r="O27" s="41"/>
      <c r="P27" s="41"/>
      <c r="Q27" s="42"/>
    </row>
    <row r="28" spans="1:17" ht="15" customHeight="1" thickBot="1">
      <c r="A28" s="267" t="s">
        <v>58</v>
      </c>
      <c r="B28" s="268"/>
      <c r="C28" s="268"/>
      <c r="D28" s="268"/>
      <c r="E28" s="268"/>
      <c r="F28" s="268"/>
      <c r="G28" s="18">
        <v>0</v>
      </c>
      <c r="H28" s="19" t="s">
        <v>10</v>
      </c>
      <c r="I28" s="21">
        <v>0</v>
      </c>
      <c r="J28" s="21">
        <f>J26</f>
        <v>0</v>
      </c>
      <c r="K28" s="43"/>
      <c r="L28" s="41"/>
      <c r="M28" s="44"/>
      <c r="N28" s="44"/>
      <c r="O28" s="44"/>
      <c r="P28" s="44"/>
      <c r="Q28" s="45"/>
    </row>
    <row r="29" spans="1:17" ht="15" customHeight="1">
      <c r="A29" s="249" t="s">
        <v>59</v>
      </c>
      <c r="B29" s="250"/>
      <c r="C29" s="250"/>
      <c r="D29" s="250"/>
      <c r="E29" s="250"/>
      <c r="F29" s="250"/>
      <c r="G29" s="28">
        <f>SUM(P24-G28)</f>
        <v>4000000</v>
      </c>
      <c r="H29" s="269"/>
      <c r="I29" s="270"/>
      <c r="J29" s="270"/>
      <c r="K29" s="270"/>
      <c r="L29" s="270"/>
      <c r="M29" s="270"/>
      <c r="N29" s="270"/>
      <c r="O29" s="270"/>
      <c r="P29" s="270"/>
      <c r="Q29" s="271"/>
    </row>
    <row r="30" spans="1:17" ht="15" customHeight="1">
      <c r="A30" s="46"/>
      <c r="B30" s="30"/>
      <c r="C30" s="30"/>
      <c r="D30" s="30"/>
      <c r="E30" s="30"/>
      <c r="F30" s="30"/>
      <c r="G30" s="47"/>
      <c r="H30" s="48"/>
      <c r="I30" s="49"/>
      <c r="J30" s="49"/>
      <c r="K30" s="49"/>
      <c r="L30" s="49"/>
      <c r="M30" s="50"/>
      <c r="N30" s="50"/>
      <c r="O30" s="50"/>
      <c r="P30" s="50"/>
      <c r="Q30" s="51"/>
    </row>
    <row r="31" spans="1:17" ht="15">
      <c r="A31" s="52"/>
      <c r="B31" s="53"/>
      <c r="C31" s="53"/>
      <c r="D31" s="53"/>
      <c r="E31" s="53"/>
      <c r="F31" s="53"/>
      <c r="G31" s="54"/>
      <c r="H31" s="55"/>
      <c r="I31" s="55"/>
      <c r="J31" s="55"/>
      <c r="K31" s="56"/>
      <c r="L31" s="57"/>
      <c r="M31" s="272" t="s">
        <v>38</v>
      </c>
      <c r="N31" s="272"/>
      <c r="O31" s="272"/>
      <c r="P31" s="272"/>
      <c r="Q31" s="7">
        <v>2304698</v>
      </c>
    </row>
    <row r="32" spans="1:17" ht="15">
      <c r="A32" s="52"/>
      <c r="B32" s="53"/>
      <c r="C32" s="53"/>
      <c r="D32" s="53"/>
      <c r="E32" s="53"/>
      <c r="F32" s="53"/>
      <c r="G32" s="54"/>
      <c r="H32" s="55"/>
      <c r="I32" s="55"/>
      <c r="J32" s="55"/>
      <c r="K32" s="56"/>
      <c r="L32" s="57"/>
      <c r="M32" s="258" t="s">
        <v>22</v>
      </c>
      <c r="N32" s="258"/>
      <c r="O32" s="258"/>
      <c r="P32" s="258"/>
      <c r="Q32" s="58">
        <v>4500000</v>
      </c>
    </row>
    <row r="33" spans="1:17" ht="15">
      <c r="A33" s="52"/>
      <c r="B33" s="53"/>
      <c r="C33" s="53"/>
      <c r="D33" s="53"/>
      <c r="E33" s="53"/>
      <c r="F33" s="53"/>
      <c r="G33" s="54"/>
      <c r="H33" s="55"/>
      <c r="I33" s="55"/>
      <c r="J33" s="55"/>
      <c r="K33" s="56"/>
      <c r="L33" s="57"/>
      <c r="M33" s="259" t="s">
        <v>23</v>
      </c>
      <c r="N33" s="259"/>
      <c r="O33" s="259"/>
      <c r="P33" s="259"/>
      <c r="Q33" s="59">
        <v>5500000</v>
      </c>
    </row>
    <row r="34" spans="1:17" ht="15.75" customHeight="1" thickBot="1">
      <c r="A34" s="52"/>
      <c r="B34" s="53"/>
      <c r="C34" s="53"/>
      <c r="D34" s="53"/>
      <c r="E34" s="53"/>
      <c r="F34" s="53"/>
      <c r="G34" s="54"/>
      <c r="H34" s="55"/>
      <c r="I34" s="55"/>
      <c r="J34" s="55"/>
      <c r="K34" s="56"/>
      <c r="L34" s="57"/>
      <c r="M34" s="260" t="s">
        <v>43</v>
      </c>
      <c r="N34" s="260"/>
      <c r="O34" s="260"/>
      <c r="P34" s="260"/>
      <c r="Q34" s="60">
        <f>SUM(Q32:Q33)</f>
        <v>10000000</v>
      </c>
    </row>
    <row r="35" spans="1:17" ht="20.25" customHeight="1">
      <c r="A35" s="61" t="s">
        <v>15</v>
      </c>
      <c r="B35" s="53"/>
      <c r="C35" s="53"/>
      <c r="D35" s="53"/>
      <c r="E35" s="53"/>
      <c r="F35" s="53"/>
      <c r="G35" s="54"/>
      <c r="H35" s="55"/>
      <c r="I35" s="55"/>
      <c r="J35" s="55"/>
      <c r="K35" s="56"/>
      <c r="L35" s="57"/>
      <c r="M35" s="261" t="s">
        <v>37</v>
      </c>
      <c r="N35" s="261"/>
      <c r="O35" s="261"/>
      <c r="P35" s="261"/>
      <c r="Q35" s="62">
        <f>SUM(Q31+Q34)</f>
        <v>12304698</v>
      </c>
    </row>
    <row r="36" spans="1:17" ht="39">
      <c r="A36" s="10" t="s">
        <v>18</v>
      </c>
      <c r="B36" s="10" t="s">
        <v>3</v>
      </c>
      <c r="C36" s="10" t="s">
        <v>4</v>
      </c>
      <c r="D36" s="10" t="s">
        <v>5</v>
      </c>
      <c r="E36" s="10" t="s">
        <v>6</v>
      </c>
      <c r="F36" s="10" t="s">
        <v>7</v>
      </c>
      <c r="G36" s="10" t="s">
        <v>8</v>
      </c>
      <c r="H36" s="10" t="s">
        <v>9</v>
      </c>
      <c r="I36" s="10" t="s">
        <v>10</v>
      </c>
      <c r="J36" s="10" t="s">
        <v>11</v>
      </c>
      <c r="K36" s="10" t="s">
        <v>12</v>
      </c>
      <c r="L36" s="10" t="s">
        <v>13</v>
      </c>
      <c r="M36" s="262" t="s">
        <v>14</v>
      </c>
      <c r="N36" s="252"/>
      <c r="O36" s="252"/>
      <c r="P36" s="252"/>
      <c r="Q36" s="253"/>
    </row>
    <row r="37" spans="1:17" ht="15.75" thickBot="1">
      <c r="A37" s="32">
        <v>19406</v>
      </c>
      <c r="B37" s="32" t="s">
        <v>46</v>
      </c>
      <c r="C37" s="106" t="s">
        <v>50</v>
      </c>
      <c r="D37" s="106" t="s">
        <v>51</v>
      </c>
      <c r="E37" s="106">
        <v>11</v>
      </c>
      <c r="F37" s="106" t="s">
        <v>52</v>
      </c>
      <c r="G37" s="107">
        <v>4000000</v>
      </c>
      <c r="H37" s="106" t="s">
        <v>15</v>
      </c>
      <c r="I37" s="106">
        <v>242</v>
      </c>
      <c r="J37" s="106">
        <v>22</v>
      </c>
      <c r="K37" s="108">
        <v>0.04</v>
      </c>
      <c r="L37" s="109">
        <v>43479</v>
      </c>
      <c r="M37" s="251" t="s">
        <v>61</v>
      </c>
      <c r="N37" s="252"/>
      <c r="O37" s="252"/>
      <c r="P37" s="252"/>
      <c r="Q37" s="253"/>
    </row>
    <row r="38" spans="1:17" ht="15">
      <c r="A38" s="243" t="s">
        <v>24</v>
      </c>
      <c r="B38" s="244"/>
      <c r="C38" s="244"/>
      <c r="D38" s="244"/>
      <c r="E38" s="244"/>
      <c r="F38" s="244"/>
      <c r="G38" s="63">
        <v>0</v>
      </c>
      <c r="H38" s="64" t="s">
        <v>10</v>
      </c>
      <c r="I38" s="65">
        <v>0</v>
      </c>
      <c r="J38" s="65">
        <v>0</v>
      </c>
      <c r="K38" s="66"/>
      <c r="L38" s="67"/>
      <c r="M38" s="67"/>
      <c r="N38" s="67"/>
      <c r="O38" s="67"/>
      <c r="P38" s="67"/>
      <c r="Q38" s="68"/>
    </row>
    <row r="39" spans="1:17" ht="15">
      <c r="A39" s="245" t="s">
        <v>25</v>
      </c>
      <c r="B39" s="246"/>
      <c r="C39" s="246"/>
      <c r="D39" s="246"/>
      <c r="E39" s="246"/>
      <c r="F39" s="246"/>
      <c r="G39" s="33">
        <f>G37</f>
        <v>4000000</v>
      </c>
      <c r="H39" s="69" t="s">
        <v>10</v>
      </c>
      <c r="I39" s="70">
        <v>242</v>
      </c>
      <c r="J39" s="70">
        <v>22</v>
      </c>
      <c r="K39" s="71"/>
      <c r="L39" s="72"/>
      <c r="M39" s="73"/>
      <c r="N39" s="73"/>
      <c r="O39" s="73"/>
      <c r="P39" s="73"/>
      <c r="Q39" s="74"/>
    </row>
    <row r="40" spans="1:17" ht="16.5" thickBot="1">
      <c r="A40" s="241" t="s">
        <v>26</v>
      </c>
      <c r="B40" s="242"/>
      <c r="C40" s="242"/>
      <c r="D40" s="242"/>
      <c r="E40" s="242"/>
      <c r="F40" s="242"/>
      <c r="G40" s="111">
        <f>SUM(G38:G39)</f>
        <v>4000000</v>
      </c>
      <c r="H40" s="75" t="s">
        <v>10</v>
      </c>
      <c r="I40" s="76">
        <f>SUM(I38:I39)</f>
        <v>242</v>
      </c>
      <c r="J40" s="76">
        <f>SUM(J38:J39)</f>
        <v>22</v>
      </c>
      <c r="K40" s="77"/>
      <c r="L40" s="78"/>
      <c r="M40" s="78"/>
      <c r="N40" s="78"/>
      <c r="O40" s="78"/>
      <c r="P40" s="78"/>
      <c r="Q40" s="79"/>
    </row>
    <row r="41" spans="1:17" ht="15" customHeight="1">
      <c r="A41" s="243" t="s">
        <v>27</v>
      </c>
      <c r="B41" s="244"/>
      <c r="C41" s="244"/>
      <c r="D41" s="244"/>
      <c r="E41" s="244"/>
      <c r="F41" s="244"/>
      <c r="G41" s="110">
        <v>0</v>
      </c>
      <c r="H41" s="64" t="s">
        <v>10</v>
      </c>
      <c r="I41" s="80">
        <v>0</v>
      </c>
      <c r="J41" s="80">
        <v>0</v>
      </c>
      <c r="K41" s="81"/>
      <c r="L41" s="44"/>
      <c r="M41" s="44"/>
      <c r="N41" s="44"/>
      <c r="O41" s="44"/>
      <c r="P41" s="44"/>
      <c r="Q41" s="45"/>
    </row>
    <row r="42" spans="1:17" ht="15" customHeight="1">
      <c r="A42" s="245" t="s">
        <v>28</v>
      </c>
      <c r="B42" s="246"/>
      <c r="C42" s="246"/>
      <c r="D42" s="246"/>
      <c r="E42" s="246"/>
      <c r="F42" s="246"/>
      <c r="G42" s="82">
        <v>0</v>
      </c>
      <c r="H42" s="69" t="s">
        <v>10</v>
      </c>
      <c r="I42" s="83">
        <v>0</v>
      </c>
      <c r="J42" s="83">
        <v>0</v>
      </c>
      <c r="K42" s="84"/>
      <c r="L42" s="73"/>
      <c r="M42" s="85"/>
      <c r="N42" s="85"/>
      <c r="O42" s="85"/>
      <c r="P42" s="85"/>
      <c r="Q42" s="86"/>
    </row>
    <row r="43" spans="1:17" ht="15" customHeight="1" thickBot="1">
      <c r="A43" s="247" t="s">
        <v>29</v>
      </c>
      <c r="B43" s="248"/>
      <c r="C43" s="248"/>
      <c r="D43" s="248"/>
      <c r="E43" s="248"/>
      <c r="F43" s="248"/>
      <c r="G43" s="87">
        <v>0</v>
      </c>
      <c r="H43" s="88" t="s">
        <v>10</v>
      </c>
      <c r="I43" s="89">
        <v>0</v>
      </c>
      <c r="J43" s="90">
        <v>0</v>
      </c>
      <c r="K43" s="91"/>
      <c r="L43" s="92"/>
      <c r="M43" s="92"/>
      <c r="N43" s="92"/>
      <c r="O43" s="92"/>
      <c r="P43" s="92"/>
      <c r="Q43" s="93"/>
    </row>
    <row r="44" spans="1:17" ht="15">
      <c r="A44" s="249" t="s">
        <v>30</v>
      </c>
      <c r="B44" s="250"/>
      <c r="C44" s="250"/>
      <c r="D44" s="250"/>
      <c r="E44" s="250"/>
      <c r="F44" s="250"/>
      <c r="G44" s="94">
        <f>Q31-G41</f>
        <v>2304698</v>
      </c>
      <c r="H44" s="95"/>
      <c r="I44" s="44"/>
      <c r="J44" s="44"/>
      <c r="K44" s="96"/>
      <c r="L44" s="96"/>
      <c r="M44" s="96"/>
      <c r="N44" s="96"/>
      <c r="O44" s="96"/>
      <c r="P44" s="96"/>
      <c r="Q44" s="97"/>
    </row>
    <row r="45" spans="1:17" ht="15">
      <c r="A45" s="238" t="s">
        <v>31</v>
      </c>
      <c r="B45" s="239"/>
      <c r="C45" s="239"/>
      <c r="D45" s="239"/>
      <c r="E45" s="239"/>
      <c r="F45" s="239"/>
      <c r="G45" s="98">
        <f>Q33-G42</f>
        <v>5500000</v>
      </c>
      <c r="H45" s="99"/>
      <c r="I45" s="73"/>
      <c r="J45" s="73"/>
      <c r="K45" s="73"/>
      <c r="L45" s="73"/>
      <c r="M45" s="73"/>
      <c r="N45" s="73"/>
      <c r="O45" s="73"/>
      <c r="P45" s="73"/>
      <c r="Q45" s="74"/>
    </row>
    <row r="46" spans="1:17" ht="15">
      <c r="A46" s="238" t="s">
        <v>32</v>
      </c>
      <c r="B46" s="239"/>
      <c r="C46" s="239"/>
      <c r="D46" s="239"/>
      <c r="E46" s="239"/>
      <c r="F46" s="239"/>
      <c r="G46" s="98">
        <f>Q32-G43</f>
        <v>4500000</v>
      </c>
      <c r="H46" s="99"/>
      <c r="I46" s="73"/>
      <c r="J46" s="73"/>
      <c r="K46" s="73"/>
      <c r="L46" s="73"/>
      <c r="M46" s="100"/>
      <c r="N46" s="100"/>
      <c r="O46" s="100"/>
      <c r="P46" s="100"/>
      <c r="Q46" s="100"/>
    </row>
    <row r="47" spans="1:17" ht="15" customHeight="1">
      <c r="A47" s="101"/>
      <c r="B47" s="101"/>
      <c r="C47" s="101"/>
      <c r="D47" s="101"/>
      <c r="E47" s="101"/>
      <c r="F47" s="50"/>
      <c r="G47" s="102"/>
      <c r="H47" s="101"/>
      <c r="I47" s="101"/>
      <c r="J47" s="101"/>
      <c r="K47" s="101"/>
      <c r="L47" s="101"/>
      <c r="M47" s="103"/>
      <c r="N47" s="101"/>
      <c r="O47" s="101"/>
      <c r="P47" s="101"/>
      <c r="Q47" s="101"/>
    </row>
    <row r="48" spans="1:17" ht="15" customHeight="1">
      <c r="A48" s="240" t="s">
        <v>33</v>
      </c>
      <c r="B48" s="240"/>
      <c r="C48" s="240"/>
      <c r="D48" s="240"/>
      <c r="E48" s="240"/>
      <c r="F48" s="240"/>
      <c r="G48" s="240"/>
      <c r="H48" s="240"/>
      <c r="I48" s="240"/>
      <c r="J48" s="240"/>
      <c r="K48" s="240"/>
      <c r="L48" s="240"/>
      <c r="M48" s="240"/>
      <c r="N48" s="101"/>
      <c r="O48" s="101"/>
      <c r="P48" s="101"/>
      <c r="Q48" s="101"/>
    </row>
    <row r="49" spans="1:17" ht="15" customHeight="1">
      <c r="A49" s="240" t="s">
        <v>34</v>
      </c>
      <c r="B49" s="240"/>
      <c r="C49" s="240"/>
      <c r="D49" s="240"/>
      <c r="E49" s="240"/>
      <c r="F49" s="240"/>
      <c r="G49" s="240"/>
      <c r="H49" s="240"/>
      <c r="I49" s="240"/>
      <c r="J49" s="240"/>
      <c r="K49" s="240"/>
      <c r="L49" s="240"/>
      <c r="M49" s="240"/>
      <c r="N49" s="101"/>
      <c r="O49" s="101"/>
      <c r="P49" s="101"/>
      <c r="Q49" s="101"/>
    </row>
    <row r="50" spans="1:17" ht="15">
      <c r="A50" s="240" t="s">
        <v>35</v>
      </c>
      <c r="B50" s="240"/>
      <c r="C50" s="240"/>
      <c r="D50" s="240"/>
      <c r="E50" s="240"/>
      <c r="F50" s="240"/>
      <c r="G50" s="240"/>
      <c r="H50" s="240"/>
      <c r="I50" s="240"/>
      <c r="J50" s="240"/>
      <c r="K50" s="240"/>
      <c r="L50" s="240"/>
      <c r="M50" s="240"/>
      <c r="N50" s="101"/>
      <c r="O50" s="101"/>
      <c r="P50" s="101"/>
      <c r="Q50" s="101"/>
    </row>
  </sheetData>
  <sheetProtection/>
  <mergeCells count="63">
    <mergeCell ref="A48:M48"/>
    <mergeCell ref="A49:M49"/>
    <mergeCell ref="A38:F38"/>
    <mergeCell ref="A39:F39"/>
    <mergeCell ref="A40:F40"/>
    <mergeCell ref="A41:F41"/>
    <mergeCell ref="A42:F42"/>
    <mergeCell ref="A50:M50"/>
    <mergeCell ref="A43:F43"/>
    <mergeCell ref="A44:F44"/>
    <mergeCell ref="A45:F45"/>
    <mergeCell ref="A46:F46"/>
    <mergeCell ref="M31:P31"/>
    <mergeCell ref="M32:P32"/>
    <mergeCell ref="M33:P33"/>
    <mergeCell ref="M34:P34"/>
    <mergeCell ref="M35:P35"/>
    <mergeCell ref="M36:Q36"/>
    <mergeCell ref="M18:Q18"/>
    <mergeCell ref="A19:F19"/>
    <mergeCell ref="A20:F20"/>
    <mergeCell ref="A21:F21"/>
    <mergeCell ref="H21:Q21"/>
    <mergeCell ref="A27:F27"/>
    <mergeCell ref="A28:F28"/>
    <mergeCell ref="M25:Q25"/>
    <mergeCell ref="M26:Q26"/>
    <mergeCell ref="A16:B16"/>
    <mergeCell ref="H16:J16"/>
    <mergeCell ref="K16:L16"/>
    <mergeCell ref="M16:O16"/>
    <mergeCell ref="P16:Q16"/>
    <mergeCell ref="M17:Q17"/>
    <mergeCell ref="A12:F12"/>
    <mergeCell ref="K12:Q12"/>
    <mergeCell ref="A13:F13"/>
    <mergeCell ref="K13:Q13"/>
    <mergeCell ref="A15:F15"/>
    <mergeCell ref="H15:Q15"/>
    <mergeCell ref="A14:F14"/>
    <mergeCell ref="M7:P7"/>
    <mergeCell ref="M8:P8"/>
    <mergeCell ref="A9:C9"/>
    <mergeCell ref="H9:J9"/>
    <mergeCell ref="K9:L9"/>
    <mergeCell ref="M9:O9"/>
    <mergeCell ref="P9:Q9"/>
    <mergeCell ref="A1:Q1"/>
    <mergeCell ref="A2:Q2"/>
    <mergeCell ref="A3:Q3"/>
    <mergeCell ref="A4:Q4"/>
    <mergeCell ref="A5:Q5"/>
    <mergeCell ref="M6:P6"/>
    <mergeCell ref="M10:Q10"/>
    <mergeCell ref="M11:Q11"/>
    <mergeCell ref="A29:F29"/>
    <mergeCell ref="H29:Q29"/>
    <mergeCell ref="M37:Q37"/>
    <mergeCell ref="A24:B24"/>
    <mergeCell ref="H24:J24"/>
    <mergeCell ref="K24:L24"/>
    <mergeCell ref="M24:O24"/>
    <mergeCell ref="P24:Q24"/>
  </mergeCells>
  <printOptions/>
  <pageMargins left="0.7" right="0.7" top="0.75" bottom="0.75" header="0.3" footer="0.3"/>
  <pageSetup fitToHeight="1" fitToWidth="1" horizontalDpi="600" verticalDpi="600" orientation="landscape"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88"/>
  <sheetViews>
    <sheetView showGridLines="0" zoomScalePageLayoutView="0" workbookViewId="0" topLeftCell="A1">
      <selection activeCell="A1" sqref="A1:IV1638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204</v>
      </c>
      <c r="B2" s="287"/>
      <c r="C2" s="287"/>
      <c r="D2" s="287"/>
      <c r="E2" s="287"/>
      <c r="F2" s="287"/>
      <c r="G2" s="287"/>
      <c r="H2" s="287"/>
      <c r="I2" s="287"/>
      <c r="J2" s="287"/>
      <c r="K2" s="287"/>
      <c r="L2" s="287"/>
      <c r="M2" s="286"/>
      <c r="N2" s="286"/>
      <c r="O2" s="286"/>
      <c r="P2" s="286"/>
      <c r="Q2" s="286"/>
    </row>
    <row r="3" spans="1:17" ht="12.75" customHeight="1">
      <c r="A3" s="288" t="s">
        <v>201</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228"/>
      <c r="F6" s="228"/>
      <c r="G6" s="228"/>
      <c r="H6" s="228"/>
      <c r="I6" s="228"/>
      <c r="J6" s="228"/>
      <c r="K6" s="228"/>
      <c r="L6" s="228"/>
      <c r="M6" s="283"/>
      <c r="N6" s="283"/>
      <c r="O6" s="283"/>
      <c r="P6" s="283"/>
      <c r="Q6" s="6"/>
    </row>
    <row r="7" spans="1:17" ht="14.25" customHeight="1">
      <c r="A7" s="3"/>
      <c r="B7" s="4"/>
      <c r="C7" s="4"/>
      <c r="D7" s="4"/>
      <c r="E7" s="228"/>
      <c r="F7" s="228"/>
      <c r="G7" s="228"/>
      <c r="H7" s="228"/>
      <c r="I7" s="228"/>
      <c r="J7" s="228"/>
      <c r="K7" s="228"/>
      <c r="L7" s="228"/>
      <c r="M7" s="283" t="s">
        <v>39</v>
      </c>
      <c r="N7" s="283"/>
      <c r="O7" s="283"/>
      <c r="P7" s="283"/>
      <c r="Q7" s="6">
        <v>500000</v>
      </c>
    </row>
    <row r="8" spans="1:17" ht="14.25" customHeight="1">
      <c r="A8" s="3"/>
      <c r="B8" s="4"/>
      <c r="C8" s="4"/>
      <c r="D8" s="4"/>
      <c r="E8" s="228"/>
      <c r="F8" s="228"/>
      <c r="G8" s="228"/>
      <c r="H8" s="228"/>
      <c r="I8" s="228"/>
      <c r="J8" s="228"/>
      <c r="K8" s="228"/>
      <c r="L8" s="228"/>
      <c r="M8" s="272" t="s">
        <v>40</v>
      </c>
      <c r="N8" s="272"/>
      <c r="O8" s="272"/>
      <c r="P8" s="272"/>
      <c r="Q8" s="7">
        <v>19498832.5</v>
      </c>
    </row>
    <row r="9" spans="1:17" ht="15.75">
      <c r="A9" s="284" t="s">
        <v>41</v>
      </c>
      <c r="B9" s="284"/>
      <c r="C9" s="285"/>
      <c r="D9" s="8"/>
      <c r="E9" s="8"/>
      <c r="F9" s="8"/>
      <c r="G9" s="9"/>
      <c r="H9" s="274"/>
      <c r="I9" s="261"/>
      <c r="J9" s="261"/>
      <c r="K9" s="275"/>
      <c r="L9" s="276"/>
      <c r="M9" s="277" t="s">
        <v>1</v>
      </c>
      <c r="N9" s="277"/>
      <c r="O9" s="277"/>
      <c r="P9" s="278">
        <v>21498832.5</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t="s">
        <v>186</v>
      </c>
      <c r="M12" s="254" t="s">
        <v>193</v>
      </c>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t="s">
        <v>176</v>
      </c>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t="s">
        <v>186</v>
      </c>
      <c r="M14" s="254" t="s">
        <v>193</v>
      </c>
      <c r="N14" s="255"/>
      <c r="O14" s="255"/>
      <c r="P14" s="255"/>
      <c r="Q14" s="255"/>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54" t="s">
        <v>176</v>
      </c>
      <c r="N15" s="255"/>
      <c r="O15" s="255"/>
      <c r="P15" s="255"/>
      <c r="Q15" s="255"/>
    </row>
    <row r="16" spans="1:17" ht="15.75" customHeight="1">
      <c r="A16" s="11">
        <v>19506</v>
      </c>
      <c r="B16" s="11" t="s">
        <v>157</v>
      </c>
      <c r="C16" s="11" t="s">
        <v>158</v>
      </c>
      <c r="D16" s="11" t="s">
        <v>159</v>
      </c>
      <c r="E16" s="11">
        <v>4</v>
      </c>
      <c r="F16" s="11" t="s">
        <v>52</v>
      </c>
      <c r="G16" s="112">
        <v>0</v>
      </c>
      <c r="H16" s="11" t="s">
        <v>70</v>
      </c>
      <c r="I16" s="129">
        <v>60</v>
      </c>
      <c r="J16" s="11">
        <v>14</v>
      </c>
      <c r="K16" s="15">
        <v>0.09</v>
      </c>
      <c r="L16" s="16">
        <v>43619</v>
      </c>
      <c r="M16" s="254" t="s">
        <v>185</v>
      </c>
      <c r="N16" s="255"/>
      <c r="O16" s="255"/>
      <c r="P16" s="255"/>
      <c r="Q16" s="255"/>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54" t="s">
        <v>179</v>
      </c>
      <c r="N17" s="255"/>
      <c r="O17" s="255"/>
      <c r="P17" s="255"/>
      <c r="Q17" s="255"/>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54"/>
      <c r="N18" s="255"/>
      <c r="O18" s="255"/>
      <c r="P18" s="255"/>
      <c r="Q18" s="255"/>
    </row>
    <row r="19" spans="1:17" ht="15.75" customHeight="1">
      <c r="A19" s="11">
        <v>19508</v>
      </c>
      <c r="B19" s="11" t="s">
        <v>182</v>
      </c>
      <c r="C19" s="11" t="s">
        <v>80</v>
      </c>
      <c r="D19" s="11" t="s">
        <v>81</v>
      </c>
      <c r="E19" s="11">
        <v>7</v>
      </c>
      <c r="F19" s="11" t="s">
        <v>52</v>
      </c>
      <c r="G19" s="112">
        <v>2000000</v>
      </c>
      <c r="H19" s="11" t="s">
        <v>115</v>
      </c>
      <c r="I19" s="129">
        <v>40</v>
      </c>
      <c r="J19" s="11">
        <v>14</v>
      </c>
      <c r="K19" s="15"/>
      <c r="L19" s="16">
        <v>43691</v>
      </c>
      <c r="M19" s="254" t="s">
        <v>202</v>
      </c>
      <c r="N19" s="255"/>
      <c r="O19" s="255"/>
      <c r="P19" s="255"/>
      <c r="Q19" s="255"/>
    </row>
    <row r="20" spans="1:17" ht="15.75" thickBot="1">
      <c r="A20" s="11">
        <v>19053</v>
      </c>
      <c r="B20" s="11" t="s">
        <v>121</v>
      </c>
      <c r="C20" s="11" t="s">
        <v>80</v>
      </c>
      <c r="D20" s="11" t="s">
        <v>81</v>
      </c>
      <c r="E20" s="11">
        <v>7</v>
      </c>
      <c r="F20" s="11" t="s">
        <v>52</v>
      </c>
      <c r="G20" s="112">
        <v>1000000</v>
      </c>
      <c r="H20" s="11" t="s">
        <v>115</v>
      </c>
      <c r="I20" s="129"/>
      <c r="J20" s="11">
        <v>5</v>
      </c>
      <c r="K20" s="15">
        <v>0.09</v>
      </c>
      <c r="L20" s="16">
        <v>43760</v>
      </c>
      <c r="M20" s="254" t="s">
        <v>202</v>
      </c>
      <c r="N20" s="255"/>
      <c r="O20" s="255"/>
      <c r="P20" s="255"/>
      <c r="Q20" s="255"/>
    </row>
    <row r="21" spans="1:17" ht="15" customHeight="1" thickBot="1">
      <c r="A21" s="267" t="s">
        <v>16</v>
      </c>
      <c r="B21" s="268"/>
      <c r="C21" s="268"/>
      <c r="D21" s="268"/>
      <c r="E21" s="268"/>
      <c r="F21" s="268"/>
      <c r="G21" s="18">
        <f>SUM(G11:G20)</f>
        <v>12433796</v>
      </c>
      <c r="H21" s="19" t="s">
        <v>10</v>
      </c>
      <c r="I21" s="130">
        <f>SUM(I11:I20)</f>
        <v>923</v>
      </c>
      <c r="J21" s="130">
        <f>SUM(J11:J20)</f>
        <v>149</v>
      </c>
      <c r="K21" s="280"/>
      <c r="L21" s="281"/>
      <c r="M21" s="281"/>
      <c r="N21" s="281"/>
      <c r="O21" s="281"/>
      <c r="P21" s="281"/>
      <c r="Q21" s="282"/>
    </row>
    <row r="22" spans="1:17" ht="15" customHeight="1" thickBot="1">
      <c r="A22" s="267" t="s">
        <v>36</v>
      </c>
      <c r="B22" s="268"/>
      <c r="C22" s="268"/>
      <c r="D22" s="268"/>
      <c r="E22" s="268"/>
      <c r="F22" s="268"/>
      <c r="G22" s="18">
        <f>G11+G13+G15</f>
        <v>3615000</v>
      </c>
      <c r="H22" s="19" t="s">
        <v>10</v>
      </c>
      <c r="I22" s="19">
        <f>I11+I13+I15</f>
        <v>236</v>
      </c>
      <c r="J22" s="19">
        <f>J11+J13+J15</f>
        <v>23</v>
      </c>
      <c r="K22" s="280"/>
      <c r="L22" s="281"/>
      <c r="M22" s="281"/>
      <c r="N22" s="281"/>
      <c r="O22" s="281"/>
      <c r="P22" s="281"/>
      <c r="Q22" s="282"/>
    </row>
    <row r="23" spans="1:17" ht="15" customHeight="1" thickBot="1">
      <c r="A23" s="249" t="s">
        <v>44</v>
      </c>
      <c r="B23" s="250"/>
      <c r="C23" s="250"/>
      <c r="D23" s="250"/>
      <c r="E23" s="250"/>
      <c r="F23" s="250"/>
      <c r="G23" s="22">
        <f>Q8-G13-G15</f>
        <v>16383832.5</v>
      </c>
      <c r="H23" s="137"/>
      <c r="I23" s="138"/>
      <c r="J23" s="138"/>
      <c r="K23" s="25"/>
      <c r="L23" s="26"/>
      <c r="M23" s="26"/>
      <c r="N23" s="26"/>
      <c r="O23" s="26"/>
      <c r="P23" s="26"/>
      <c r="Q23" s="27"/>
    </row>
    <row r="24" spans="1:17" ht="15">
      <c r="A24" s="249" t="s">
        <v>45</v>
      </c>
      <c r="B24" s="250"/>
      <c r="C24" s="250"/>
      <c r="D24" s="250"/>
      <c r="E24" s="250"/>
      <c r="F24" s="250"/>
      <c r="G24" s="28">
        <f>Q7-G11</f>
        <v>0</v>
      </c>
      <c r="H24" s="269"/>
      <c r="I24" s="270"/>
      <c r="J24" s="270"/>
      <c r="K24" s="270"/>
      <c r="L24" s="270"/>
      <c r="M24" s="270"/>
      <c r="N24" s="270"/>
      <c r="O24" s="270"/>
      <c r="P24" s="270"/>
      <c r="Q24" s="271"/>
    </row>
    <row r="25" spans="1:17" ht="64.5" customHeight="1">
      <c r="A25" s="273" t="s">
        <v>17</v>
      </c>
      <c r="B25" s="273"/>
      <c r="C25" s="29"/>
      <c r="D25" s="29"/>
      <c r="E25" s="30"/>
      <c r="F25" s="29"/>
      <c r="G25" s="31"/>
      <c r="H25" s="274"/>
      <c r="I25" s="261"/>
      <c r="J25" s="261"/>
      <c r="K25" s="275"/>
      <c r="L25" s="276"/>
      <c r="M25" s="277" t="s">
        <v>1</v>
      </c>
      <c r="N25" s="277"/>
      <c r="O25" s="277"/>
      <c r="P25" s="278">
        <v>500000</v>
      </c>
      <c r="Q25" s="279"/>
    </row>
    <row r="26" spans="1:17" ht="51">
      <c r="A26" s="10" t="s">
        <v>18</v>
      </c>
      <c r="B26" s="10" t="s">
        <v>3</v>
      </c>
      <c r="C26" s="10" t="s">
        <v>4</v>
      </c>
      <c r="D26" s="10" t="s">
        <v>5</v>
      </c>
      <c r="E26" s="10" t="s">
        <v>6</v>
      </c>
      <c r="F26" s="10" t="s">
        <v>7</v>
      </c>
      <c r="G26" s="10" t="s">
        <v>8</v>
      </c>
      <c r="H26" s="10" t="s">
        <v>9</v>
      </c>
      <c r="I26" s="10" t="s">
        <v>10</v>
      </c>
      <c r="J26" s="10" t="s">
        <v>11</v>
      </c>
      <c r="K26" s="10" t="s">
        <v>12</v>
      </c>
      <c r="L26" s="10" t="s">
        <v>13</v>
      </c>
      <c r="M26" s="262" t="s">
        <v>14</v>
      </c>
      <c r="N26" s="252"/>
      <c r="O26" s="252"/>
      <c r="P26" s="252"/>
      <c r="Q26" s="253"/>
    </row>
    <row r="27" spans="1:17" s="2" customFormat="1" ht="15.75" thickBot="1">
      <c r="A27" s="32">
        <v>19028</v>
      </c>
      <c r="B27" s="32" t="s">
        <v>135</v>
      </c>
      <c r="C27" s="32" t="s">
        <v>136</v>
      </c>
      <c r="D27" s="32" t="s">
        <v>137</v>
      </c>
      <c r="E27" s="32">
        <v>11</v>
      </c>
      <c r="F27" s="32" t="s">
        <v>52</v>
      </c>
      <c r="G27" s="33">
        <v>500000</v>
      </c>
      <c r="H27" s="32" t="s">
        <v>15</v>
      </c>
      <c r="I27" s="34">
        <v>80</v>
      </c>
      <c r="J27" s="34">
        <v>5</v>
      </c>
      <c r="K27" s="35">
        <v>0.09</v>
      </c>
      <c r="L27" s="16">
        <v>43748</v>
      </c>
      <c r="M27" s="254" t="s">
        <v>199</v>
      </c>
      <c r="N27" s="255"/>
      <c r="O27" s="255"/>
      <c r="P27" s="255"/>
      <c r="Q27" s="255"/>
    </row>
    <row r="28" spans="1:17" ht="15.75" thickBot="1">
      <c r="A28" s="265" t="s">
        <v>19</v>
      </c>
      <c r="B28" s="266"/>
      <c r="C28" s="266"/>
      <c r="D28" s="266"/>
      <c r="E28" s="266"/>
      <c r="F28" s="266"/>
      <c r="G28" s="105">
        <f>G27</f>
        <v>500000</v>
      </c>
      <c r="H28" s="37" t="s">
        <v>10</v>
      </c>
      <c r="I28" s="38">
        <f>SUM(I27:I27)</f>
        <v>80</v>
      </c>
      <c r="J28" s="38">
        <f>SUM(J27:J27)</f>
        <v>5</v>
      </c>
      <c r="K28" s="39"/>
      <c r="L28" s="40"/>
      <c r="M28" s="225"/>
      <c r="N28" s="225"/>
      <c r="O28" s="225"/>
      <c r="P28" s="225"/>
      <c r="Q28" s="226"/>
    </row>
    <row r="29" spans="1:17" ht="15.75" thickBot="1">
      <c r="A29" s="267" t="s">
        <v>20</v>
      </c>
      <c r="B29" s="268"/>
      <c r="C29" s="268"/>
      <c r="D29" s="268"/>
      <c r="E29" s="268"/>
      <c r="F29" s="268"/>
      <c r="G29" s="18">
        <v>500000</v>
      </c>
      <c r="H29" s="19" t="s">
        <v>10</v>
      </c>
      <c r="I29" s="21">
        <f>I27</f>
        <v>80</v>
      </c>
      <c r="J29" s="21">
        <f>J27</f>
        <v>5</v>
      </c>
      <c r="K29" s="224"/>
      <c r="L29" s="225"/>
      <c r="M29" s="222"/>
      <c r="N29" s="222"/>
      <c r="O29" s="222"/>
      <c r="P29" s="222"/>
      <c r="Q29" s="223"/>
    </row>
    <row r="30" spans="1:17" ht="15" customHeight="1">
      <c r="A30" s="249" t="s">
        <v>21</v>
      </c>
      <c r="B30" s="250"/>
      <c r="C30" s="250"/>
      <c r="D30" s="250"/>
      <c r="E30" s="250"/>
      <c r="F30" s="250"/>
      <c r="G30" s="28">
        <f>SUM(P25-G29)</f>
        <v>0</v>
      </c>
      <c r="H30" s="269"/>
      <c r="I30" s="270"/>
      <c r="J30" s="270"/>
      <c r="K30" s="270"/>
      <c r="L30" s="270"/>
      <c r="M30" s="270"/>
      <c r="N30" s="270"/>
      <c r="O30" s="270"/>
      <c r="P30" s="270"/>
      <c r="Q30" s="271"/>
    </row>
    <row r="31" spans="1:17" ht="15" customHeight="1">
      <c r="A31" s="46"/>
      <c r="B31" s="30"/>
      <c r="C31" s="30"/>
      <c r="D31" s="30"/>
      <c r="E31" s="30"/>
      <c r="F31" s="30"/>
      <c r="G31" s="47"/>
      <c r="H31" s="48"/>
      <c r="I31" s="49"/>
      <c r="J31" s="49"/>
      <c r="K31" s="49"/>
      <c r="L31" s="49"/>
      <c r="M31" s="49"/>
      <c r="N31" s="49"/>
      <c r="O31" s="49"/>
      <c r="P31" s="49"/>
      <c r="Q31" s="49"/>
    </row>
    <row r="32" spans="1:17" ht="15" customHeight="1">
      <c r="A32" s="46"/>
      <c r="B32" s="30"/>
      <c r="C32" s="30"/>
      <c r="D32" s="30"/>
      <c r="E32" s="30"/>
      <c r="F32" s="30"/>
      <c r="G32" s="47"/>
      <c r="H32" s="48"/>
      <c r="I32" s="49"/>
      <c r="J32" s="49"/>
      <c r="K32" s="49"/>
      <c r="L32" s="49"/>
      <c r="M32" s="49"/>
      <c r="N32" s="49"/>
      <c r="O32" s="49"/>
      <c r="P32" s="49"/>
      <c r="Q32" s="49"/>
    </row>
    <row r="33" spans="1:17" ht="15" customHeight="1">
      <c r="A33" s="273" t="s">
        <v>49</v>
      </c>
      <c r="B33" s="273"/>
      <c r="C33" s="29"/>
      <c r="D33" s="29"/>
      <c r="E33" s="30"/>
      <c r="F33" s="29"/>
      <c r="G33" s="31"/>
      <c r="H33" s="274"/>
      <c r="I33" s="261"/>
      <c r="J33" s="261"/>
      <c r="K33" s="275"/>
      <c r="L33" s="276"/>
      <c r="M33" s="277" t="s">
        <v>1</v>
      </c>
      <c r="N33" s="277"/>
      <c r="O33" s="277"/>
      <c r="P33" s="278">
        <v>2000000</v>
      </c>
      <c r="Q33" s="279"/>
    </row>
    <row r="34" spans="1:17" ht="39" customHeight="1">
      <c r="A34" s="10" t="s">
        <v>18</v>
      </c>
      <c r="B34" s="10" t="s">
        <v>3</v>
      </c>
      <c r="C34" s="10" t="s">
        <v>4</v>
      </c>
      <c r="D34" s="10" t="s">
        <v>5</v>
      </c>
      <c r="E34" s="10" t="s">
        <v>6</v>
      </c>
      <c r="F34" s="10" t="s">
        <v>7</v>
      </c>
      <c r="G34" s="10" t="s">
        <v>8</v>
      </c>
      <c r="H34" s="10" t="s">
        <v>9</v>
      </c>
      <c r="I34" s="10" t="s">
        <v>10</v>
      </c>
      <c r="J34" s="10" t="s">
        <v>11</v>
      </c>
      <c r="K34" s="10" t="s">
        <v>12</v>
      </c>
      <c r="L34" s="10" t="s">
        <v>13</v>
      </c>
      <c r="M34" s="262" t="s">
        <v>14</v>
      </c>
      <c r="N34" s="252"/>
      <c r="O34" s="252"/>
      <c r="P34" s="252"/>
      <c r="Q34" s="253"/>
    </row>
    <row r="35" spans="1:17" ht="15" customHeight="1" thickBot="1">
      <c r="A35" s="32">
        <v>19503</v>
      </c>
      <c r="B35" s="32" t="s">
        <v>56</v>
      </c>
      <c r="C35" s="32" t="s">
        <v>53</v>
      </c>
      <c r="D35" s="32" t="s">
        <v>54</v>
      </c>
      <c r="E35" s="32">
        <v>10</v>
      </c>
      <c r="F35" s="32" t="s">
        <v>55</v>
      </c>
      <c r="G35" s="33">
        <v>1849736</v>
      </c>
      <c r="H35" s="32" t="s">
        <v>15</v>
      </c>
      <c r="I35" s="32">
        <v>76</v>
      </c>
      <c r="J35" s="32">
        <v>25</v>
      </c>
      <c r="K35" s="35"/>
      <c r="L35" s="36">
        <v>43511</v>
      </c>
      <c r="M35" s="251" t="s">
        <v>200</v>
      </c>
      <c r="N35" s="263"/>
      <c r="O35" s="263"/>
      <c r="P35" s="263"/>
      <c r="Q35" s="264"/>
    </row>
    <row r="36" spans="1:17" ht="15" customHeight="1" thickBot="1">
      <c r="A36" s="265" t="s">
        <v>57</v>
      </c>
      <c r="B36" s="266"/>
      <c r="C36" s="266"/>
      <c r="D36" s="266"/>
      <c r="E36" s="266"/>
      <c r="F36" s="266"/>
      <c r="G36" s="105">
        <f>G35</f>
        <v>1849736</v>
      </c>
      <c r="H36" s="37" t="s">
        <v>10</v>
      </c>
      <c r="I36" s="128">
        <f>SUM(I35:I35)</f>
        <v>76</v>
      </c>
      <c r="J36" s="128">
        <f>SUM(J35:J35)</f>
        <v>25</v>
      </c>
      <c r="K36" s="39"/>
      <c r="L36" s="40"/>
      <c r="M36" s="225"/>
      <c r="N36" s="225"/>
      <c r="O36" s="225"/>
      <c r="P36" s="225"/>
      <c r="Q36" s="226"/>
    </row>
    <row r="37" spans="1:17" ht="15" customHeight="1" thickBot="1">
      <c r="A37" s="267" t="s">
        <v>58</v>
      </c>
      <c r="B37" s="268"/>
      <c r="C37" s="268"/>
      <c r="D37" s="268"/>
      <c r="E37" s="268"/>
      <c r="F37" s="268"/>
      <c r="G37" s="18">
        <v>1849736</v>
      </c>
      <c r="H37" s="19" t="s">
        <v>10</v>
      </c>
      <c r="I37" s="19">
        <v>0</v>
      </c>
      <c r="J37" s="19">
        <v>0</v>
      </c>
      <c r="K37" s="224"/>
      <c r="L37" s="225"/>
      <c r="M37" s="222"/>
      <c r="N37" s="222"/>
      <c r="O37" s="222"/>
      <c r="P37" s="222"/>
      <c r="Q37" s="223"/>
    </row>
    <row r="38" spans="1:17" ht="15" customHeight="1">
      <c r="A38" s="249" t="s">
        <v>59</v>
      </c>
      <c r="B38" s="250"/>
      <c r="C38" s="250"/>
      <c r="D38" s="250"/>
      <c r="E38" s="250"/>
      <c r="F38" s="250"/>
      <c r="G38" s="28">
        <f>SUM(P33-G37)</f>
        <v>150264</v>
      </c>
      <c r="H38" s="269"/>
      <c r="I38" s="270"/>
      <c r="J38" s="270"/>
      <c r="K38" s="270"/>
      <c r="L38" s="270"/>
      <c r="M38" s="270"/>
      <c r="N38" s="270"/>
      <c r="O38" s="270"/>
      <c r="P38" s="270"/>
      <c r="Q38" s="271"/>
    </row>
    <row r="39" spans="1:17" ht="15" customHeight="1">
      <c r="A39" s="46"/>
      <c r="B39" s="30"/>
      <c r="C39" s="30"/>
      <c r="D39" s="30"/>
      <c r="E39" s="30"/>
      <c r="F39" s="30"/>
      <c r="G39" s="47"/>
      <c r="H39" s="48"/>
      <c r="I39" s="49"/>
      <c r="J39" s="49"/>
      <c r="K39" s="49"/>
      <c r="L39" s="49"/>
      <c r="M39" s="227"/>
      <c r="N39" s="227"/>
      <c r="O39" s="227"/>
      <c r="P39" s="227"/>
      <c r="Q39" s="51"/>
    </row>
    <row r="40" spans="1:17" ht="15">
      <c r="A40" s="52"/>
      <c r="B40" s="53"/>
      <c r="C40" s="53"/>
      <c r="D40" s="53"/>
      <c r="E40" s="53"/>
      <c r="F40" s="53"/>
      <c r="G40" s="54"/>
      <c r="H40" s="55"/>
      <c r="I40" s="55"/>
      <c r="J40" s="55"/>
      <c r="K40" s="56"/>
      <c r="L40" s="57"/>
      <c r="M40" s="272" t="s">
        <v>38</v>
      </c>
      <c r="N40" s="272"/>
      <c r="O40" s="272"/>
      <c r="P40" s="272"/>
      <c r="Q40" s="7">
        <v>27945000</v>
      </c>
    </row>
    <row r="41" spans="1:17" ht="15">
      <c r="A41" s="52"/>
      <c r="B41" s="53"/>
      <c r="C41" s="53"/>
      <c r="D41" s="53"/>
      <c r="E41" s="53"/>
      <c r="F41" s="53"/>
      <c r="G41" s="54"/>
      <c r="H41" s="55"/>
      <c r="I41" s="55"/>
      <c r="J41" s="55"/>
      <c r="K41" s="56"/>
      <c r="L41" s="57"/>
      <c r="M41" s="258" t="s">
        <v>144</v>
      </c>
      <c r="N41" s="258"/>
      <c r="O41" s="258"/>
      <c r="P41" s="258"/>
      <c r="Q41" s="58">
        <v>4000000</v>
      </c>
    </row>
    <row r="42" spans="1:17" ht="15">
      <c r="A42" s="52"/>
      <c r="B42" s="53"/>
      <c r="C42" s="53"/>
      <c r="D42" s="53"/>
      <c r="E42" s="53"/>
      <c r="F42" s="53"/>
      <c r="G42" s="54"/>
      <c r="H42" s="55"/>
      <c r="I42" s="55"/>
      <c r="J42" s="55"/>
      <c r="K42" s="56"/>
      <c r="L42" s="57"/>
      <c r="M42" s="259" t="s">
        <v>145</v>
      </c>
      <c r="N42" s="259"/>
      <c r="O42" s="259"/>
      <c r="P42" s="259"/>
      <c r="Q42" s="59">
        <v>13650000</v>
      </c>
    </row>
    <row r="43" spans="1:17" ht="15.75" customHeight="1" thickBot="1">
      <c r="A43" s="52"/>
      <c r="B43" s="53"/>
      <c r="C43" s="53"/>
      <c r="D43" s="53"/>
      <c r="E43" s="53"/>
      <c r="F43" s="53"/>
      <c r="G43" s="54"/>
      <c r="H43" s="55"/>
      <c r="I43" s="55"/>
      <c r="J43" s="55"/>
      <c r="K43" s="56"/>
      <c r="L43" s="57"/>
      <c r="M43" s="260" t="s">
        <v>43</v>
      </c>
      <c r="N43" s="260"/>
      <c r="O43" s="260"/>
      <c r="P43" s="260"/>
      <c r="Q43" s="60">
        <f>SUM(Q41:Q42)</f>
        <v>17650000</v>
      </c>
    </row>
    <row r="44" spans="1:17" ht="20.25" customHeight="1">
      <c r="A44" s="61" t="s">
        <v>15</v>
      </c>
      <c r="B44" s="53"/>
      <c r="C44" s="53"/>
      <c r="D44" s="53"/>
      <c r="E44" s="53"/>
      <c r="F44" s="53"/>
      <c r="G44" s="54"/>
      <c r="H44" s="55"/>
      <c r="I44" s="55"/>
      <c r="J44" s="55"/>
      <c r="K44" s="56"/>
      <c r="L44" s="57"/>
      <c r="M44" s="261" t="s">
        <v>37</v>
      </c>
      <c r="N44" s="261"/>
      <c r="O44" s="261"/>
      <c r="P44" s="261"/>
      <c r="Q44" s="62">
        <f>SUM(Q40+Q43)</f>
        <v>45595000</v>
      </c>
    </row>
    <row r="45" spans="1:17" ht="51">
      <c r="A45" s="10" t="s">
        <v>18</v>
      </c>
      <c r="B45" s="10" t="s">
        <v>3</v>
      </c>
      <c r="C45" s="10" t="s">
        <v>4</v>
      </c>
      <c r="D45" s="10" t="s">
        <v>5</v>
      </c>
      <c r="E45" s="10" t="s">
        <v>6</v>
      </c>
      <c r="F45" s="10" t="s">
        <v>7</v>
      </c>
      <c r="G45" s="10" t="s">
        <v>8</v>
      </c>
      <c r="H45" s="10" t="s">
        <v>9</v>
      </c>
      <c r="I45" s="10" t="s">
        <v>10</v>
      </c>
      <c r="J45" s="10" t="s">
        <v>11</v>
      </c>
      <c r="K45" s="10" t="s">
        <v>12</v>
      </c>
      <c r="L45" s="10" t="s">
        <v>13</v>
      </c>
      <c r="M45" s="262" t="s">
        <v>14</v>
      </c>
      <c r="N45" s="252"/>
      <c r="O45" s="252"/>
      <c r="P45" s="252"/>
      <c r="Q45" s="253"/>
    </row>
    <row r="46" spans="1:17" ht="15">
      <c r="A46" s="32">
        <v>19406</v>
      </c>
      <c r="B46" s="32" t="s">
        <v>46</v>
      </c>
      <c r="C46" s="106" t="s">
        <v>50</v>
      </c>
      <c r="D46" s="113" t="s">
        <v>51</v>
      </c>
      <c r="E46" s="106">
        <v>11</v>
      </c>
      <c r="F46" s="106" t="s">
        <v>52</v>
      </c>
      <c r="G46" s="107">
        <v>0</v>
      </c>
      <c r="H46" s="106" t="s">
        <v>15</v>
      </c>
      <c r="I46" s="106">
        <v>242</v>
      </c>
      <c r="J46" s="106">
        <v>22</v>
      </c>
      <c r="K46" s="108">
        <v>0.04</v>
      </c>
      <c r="L46" s="109">
        <v>43479</v>
      </c>
      <c r="M46" s="251" t="s">
        <v>163</v>
      </c>
      <c r="N46" s="252"/>
      <c r="O46" s="252"/>
      <c r="P46" s="252"/>
      <c r="Q46" s="253"/>
    </row>
    <row r="47" spans="1:17" ht="15">
      <c r="A47" s="32">
        <v>19502</v>
      </c>
      <c r="B47" s="106" t="s">
        <v>66</v>
      </c>
      <c r="C47" s="113" t="s">
        <v>63</v>
      </c>
      <c r="D47" s="113" t="s">
        <v>64</v>
      </c>
      <c r="E47" s="106">
        <v>3</v>
      </c>
      <c r="F47" s="106" t="s">
        <v>52</v>
      </c>
      <c r="G47" s="107">
        <v>0</v>
      </c>
      <c r="H47" s="106" t="s">
        <v>15</v>
      </c>
      <c r="I47" s="106">
        <v>126</v>
      </c>
      <c r="J47" s="106">
        <v>3</v>
      </c>
      <c r="K47" s="108">
        <v>0.09</v>
      </c>
      <c r="L47" s="109">
        <v>43525</v>
      </c>
      <c r="M47" s="251" t="s">
        <v>188</v>
      </c>
      <c r="N47" s="252"/>
      <c r="O47" s="252"/>
      <c r="P47" s="252"/>
      <c r="Q47" s="253"/>
    </row>
    <row r="48" spans="1:17" ht="15">
      <c r="A48" s="32">
        <v>19409</v>
      </c>
      <c r="B48" s="106" t="s">
        <v>71</v>
      </c>
      <c r="C48" s="106" t="s">
        <v>72</v>
      </c>
      <c r="D48" s="106" t="s">
        <v>73</v>
      </c>
      <c r="E48" s="106">
        <v>4</v>
      </c>
      <c r="F48" s="106" t="s">
        <v>74</v>
      </c>
      <c r="G48" s="107">
        <v>4000000</v>
      </c>
      <c r="H48" s="106" t="s">
        <v>15</v>
      </c>
      <c r="I48" s="106">
        <v>93</v>
      </c>
      <c r="J48" s="106">
        <v>25</v>
      </c>
      <c r="K48" s="108">
        <v>0.04</v>
      </c>
      <c r="L48" s="109">
        <v>43532</v>
      </c>
      <c r="M48" s="251" t="s">
        <v>151</v>
      </c>
      <c r="N48" s="256"/>
      <c r="O48" s="256"/>
      <c r="P48" s="256"/>
      <c r="Q48" s="257"/>
    </row>
    <row r="49" spans="1:17" ht="15" customHeight="1">
      <c r="A49" s="32">
        <v>19504</v>
      </c>
      <c r="B49" s="32" t="s">
        <v>68</v>
      </c>
      <c r="C49" s="106" t="s">
        <v>69</v>
      </c>
      <c r="D49" s="113" t="s">
        <v>51</v>
      </c>
      <c r="E49" s="106">
        <v>11</v>
      </c>
      <c r="F49" s="106" t="s">
        <v>52</v>
      </c>
      <c r="G49" s="107">
        <v>1650000</v>
      </c>
      <c r="H49" s="106" t="s">
        <v>70</v>
      </c>
      <c r="I49" s="106">
        <v>114</v>
      </c>
      <c r="J49" s="106">
        <v>11</v>
      </c>
      <c r="K49" s="108">
        <v>0.09</v>
      </c>
      <c r="L49" s="109">
        <v>43535</v>
      </c>
      <c r="M49" s="251" t="s">
        <v>152</v>
      </c>
      <c r="N49" s="252"/>
      <c r="O49" s="252"/>
      <c r="P49" s="252"/>
      <c r="Q49" s="253"/>
    </row>
    <row r="50" spans="1:17" ht="15">
      <c r="A50" s="32">
        <v>19418</v>
      </c>
      <c r="B50" s="32" t="s">
        <v>82</v>
      </c>
      <c r="C50" s="113" t="s">
        <v>80</v>
      </c>
      <c r="D50" s="106" t="s">
        <v>81</v>
      </c>
      <c r="E50" s="106">
        <v>7</v>
      </c>
      <c r="F50" s="106" t="s">
        <v>52</v>
      </c>
      <c r="G50" s="107">
        <v>4000000</v>
      </c>
      <c r="H50" s="106" t="s">
        <v>15</v>
      </c>
      <c r="I50" s="106">
        <v>204</v>
      </c>
      <c r="J50" s="106">
        <v>67</v>
      </c>
      <c r="K50" s="108">
        <v>0.04</v>
      </c>
      <c r="L50" s="109">
        <v>43539</v>
      </c>
      <c r="M50" s="251" t="s">
        <v>200</v>
      </c>
      <c r="N50" s="252"/>
      <c r="O50" s="252"/>
      <c r="P50" s="252"/>
      <c r="Q50" s="253"/>
    </row>
    <row r="51" spans="1:17" ht="15">
      <c r="A51" s="32">
        <v>19051</v>
      </c>
      <c r="B51" s="32" t="s">
        <v>84</v>
      </c>
      <c r="C51" s="182" t="s">
        <v>85</v>
      </c>
      <c r="D51" s="106" t="s">
        <v>54</v>
      </c>
      <c r="E51" s="106">
        <v>10</v>
      </c>
      <c r="F51" s="106" t="s">
        <v>133</v>
      </c>
      <c r="G51" s="107">
        <v>2500000</v>
      </c>
      <c r="H51" s="106" t="s">
        <v>15</v>
      </c>
      <c r="I51" s="106">
        <v>99</v>
      </c>
      <c r="J51" s="106">
        <v>14</v>
      </c>
      <c r="K51" s="108">
        <v>0.09</v>
      </c>
      <c r="L51" s="109">
        <v>43557</v>
      </c>
      <c r="M51" s="254" t="s">
        <v>178</v>
      </c>
      <c r="N51" s="255"/>
      <c r="O51" s="255"/>
      <c r="P51" s="255"/>
      <c r="Q51" s="255"/>
    </row>
    <row r="52" spans="1:17" ht="15">
      <c r="A52" s="32">
        <v>19235</v>
      </c>
      <c r="B52" s="135" t="s">
        <v>86</v>
      </c>
      <c r="C52" s="106" t="s">
        <v>87</v>
      </c>
      <c r="D52" s="106" t="s">
        <v>88</v>
      </c>
      <c r="E52" s="106">
        <v>1</v>
      </c>
      <c r="F52" s="106" t="s">
        <v>52</v>
      </c>
      <c r="G52" s="107">
        <v>950000</v>
      </c>
      <c r="H52" s="106" t="s">
        <v>15</v>
      </c>
      <c r="I52" s="106">
        <v>40</v>
      </c>
      <c r="J52" s="106">
        <v>10</v>
      </c>
      <c r="K52" s="108">
        <v>0.09</v>
      </c>
      <c r="L52" s="109">
        <v>43557</v>
      </c>
      <c r="M52" s="254" t="s">
        <v>178</v>
      </c>
      <c r="N52" s="255"/>
      <c r="O52" s="255"/>
      <c r="P52" s="255"/>
      <c r="Q52" s="255"/>
    </row>
    <row r="53" spans="1:17" ht="15" customHeight="1">
      <c r="A53" s="32">
        <v>19338</v>
      </c>
      <c r="B53" s="32" t="s">
        <v>92</v>
      </c>
      <c r="C53" s="106" t="s">
        <v>93</v>
      </c>
      <c r="D53" s="106" t="s">
        <v>94</v>
      </c>
      <c r="E53" s="106">
        <v>3</v>
      </c>
      <c r="F53" s="106" t="s">
        <v>52</v>
      </c>
      <c r="G53" s="107">
        <v>1150000</v>
      </c>
      <c r="H53" s="106" t="s">
        <v>70</v>
      </c>
      <c r="I53" s="106">
        <v>68</v>
      </c>
      <c r="J53" s="106">
        <v>10</v>
      </c>
      <c r="K53" s="108">
        <v>0.09</v>
      </c>
      <c r="L53" s="16" t="s">
        <v>186</v>
      </c>
      <c r="M53" s="254" t="s">
        <v>193</v>
      </c>
      <c r="N53" s="255"/>
      <c r="O53" s="255"/>
      <c r="P53" s="255"/>
      <c r="Q53" s="255"/>
    </row>
    <row r="54" spans="1:17" ht="15">
      <c r="A54" s="32">
        <v>19214</v>
      </c>
      <c r="B54" s="32" t="s">
        <v>95</v>
      </c>
      <c r="C54" s="106" t="s">
        <v>93</v>
      </c>
      <c r="D54" s="106" t="s">
        <v>94</v>
      </c>
      <c r="E54" s="106">
        <v>3</v>
      </c>
      <c r="F54" s="106" t="s">
        <v>52</v>
      </c>
      <c r="G54" s="107">
        <v>3400000</v>
      </c>
      <c r="H54" s="106" t="s">
        <v>70</v>
      </c>
      <c r="I54" s="106">
        <v>48</v>
      </c>
      <c r="J54" s="106">
        <v>21</v>
      </c>
      <c r="K54" s="108">
        <v>0.09</v>
      </c>
      <c r="L54" s="109">
        <v>43557</v>
      </c>
      <c r="M54" s="254" t="s">
        <v>178</v>
      </c>
      <c r="N54" s="255"/>
      <c r="O54" s="255"/>
      <c r="P54" s="255"/>
      <c r="Q54" s="255"/>
    </row>
    <row r="55" spans="1:17" ht="15" customHeight="1">
      <c r="A55" s="32">
        <v>19285</v>
      </c>
      <c r="B55" s="32" t="s">
        <v>96</v>
      </c>
      <c r="C55" s="113" t="s">
        <v>97</v>
      </c>
      <c r="D55" s="113" t="s">
        <v>98</v>
      </c>
      <c r="E55" s="106">
        <v>3</v>
      </c>
      <c r="F55" s="106" t="s">
        <v>52</v>
      </c>
      <c r="G55" s="107">
        <v>0</v>
      </c>
      <c r="H55" s="106" t="s">
        <v>70</v>
      </c>
      <c r="I55" s="106">
        <v>88</v>
      </c>
      <c r="J55" s="106">
        <v>24</v>
      </c>
      <c r="K55" s="108">
        <v>0.09</v>
      </c>
      <c r="L55" s="210">
        <v>43557</v>
      </c>
      <c r="M55" s="251" t="s">
        <v>187</v>
      </c>
      <c r="N55" s="252"/>
      <c r="O55" s="252"/>
      <c r="P55" s="252"/>
      <c r="Q55" s="253"/>
    </row>
    <row r="56" spans="1:17" ht="15" customHeight="1">
      <c r="A56" s="32">
        <v>19126</v>
      </c>
      <c r="B56" s="32" t="s">
        <v>100</v>
      </c>
      <c r="C56" s="113" t="s">
        <v>99</v>
      </c>
      <c r="D56" s="113" t="s">
        <v>98</v>
      </c>
      <c r="E56" s="106">
        <v>3</v>
      </c>
      <c r="F56" s="106" t="s">
        <v>52</v>
      </c>
      <c r="G56" s="107">
        <v>0</v>
      </c>
      <c r="H56" s="106" t="s">
        <v>15</v>
      </c>
      <c r="I56" s="106">
        <v>75</v>
      </c>
      <c r="J56" s="106">
        <v>67</v>
      </c>
      <c r="K56" s="108">
        <v>0.09</v>
      </c>
      <c r="L56" s="210">
        <v>43557</v>
      </c>
      <c r="M56" s="251" t="s">
        <v>187</v>
      </c>
      <c r="N56" s="252"/>
      <c r="O56" s="252"/>
      <c r="P56" s="252"/>
      <c r="Q56" s="253"/>
    </row>
    <row r="57" spans="1:17" ht="15" customHeight="1">
      <c r="A57" s="32">
        <v>19009</v>
      </c>
      <c r="B57" s="32" t="s">
        <v>102</v>
      </c>
      <c r="C57" s="113" t="s">
        <v>97</v>
      </c>
      <c r="D57" s="113" t="s">
        <v>98</v>
      </c>
      <c r="E57" s="106">
        <v>3</v>
      </c>
      <c r="F57" s="106" t="s">
        <v>52</v>
      </c>
      <c r="G57" s="107">
        <v>0</v>
      </c>
      <c r="H57" s="106" t="s">
        <v>15</v>
      </c>
      <c r="I57" s="106">
        <v>99</v>
      </c>
      <c r="J57" s="106">
        <v>8</v>
      </c>
      <c r="K57" s="108">
        <v>0.09</v>
      </c>
      <c r="L57" s="210">
        <v>43557</v>
      </c>
      <c r="M57" s="251" t="s">
        <v>187</v>
      </c>
      <c r="N57" s="252"/>
      <c r="O57" s="252"/>
      <c r="P57" s="252"/>
      <c r="Q57" s="253"/>
    </row>
    <row r="58" spans="1:17" ht="15">
      <c r="A58" s="32">
        <v>19234</v>
      </c>
      <c r="B58" s="32" t="s">
        <v>103</v>
      </c>
      <c r="C58" s="106" t="s">
        <v>104</v>
      </c>
      <c r="D58" s="106" t="s">
        <v>105</v>
      </c>
      <c r="E58" s="106">
        <v>3</v>
      </c>
      <c r="F58" s="106" t="s">
        <v>52</v>
      </c>
      <c r="G58" s="107">
        <v>1050000</v>
      </c>
      <c r="H58" s="106" t="s">
        <v>70</v>
      </c>
      <c r="I58" s="106">
        <v>83</v>
      </c>
      <c r="J58" s="106">
        <v>11</v>
      </c>
      <c r="K58" s="108">
        <v>0.09</v>
      </c>
      <c r="L58" s="109">
        <v>43557</v>
      </c>
      <c r="M58" s="254" t="s">
        <v>178</v>
      </c>
      <c r="N58" s="255"/>
      <c r="O58" s="255"/>
      <c r="P58" s="255"/>
      <c r="Q58" s="255"/>
    </row>
    <row r="59" spans="1:17" ht="15">
      <c r="A59" s="32">
        <v>19236</v>
      </c>
      <c r="B59" s="32" t="s">
        <v>106</v>
      </c>
      <c r="C59" s="106" t="s">
        <v>107</v>
      </c>
      <c r="D59" s="106" t="s">
        <v>108</v>
      </c>
      <c r="E59" s="106">
        <v>4</v>
      </c>
      <c r="F59" s="106" t="s">
        <v>52</v>
      </c>
      <c r="G59" s="107">
        <v>950000</v>
      </c>
      <c r="H59" s="106" t="s">
        <v>70</v>
      </c>
      <c r="I59" s="106">
        <v>48</v>
      </c>
      <c r="J59" s="106">
        <v>10</v>
      </c>
      <c r="K59" s="108">
        <v>0.09</v>
      </c>
      <c r="L59" s="109">
        <v>43557</v>
      </c>
      <c r="M59" s="254" t="s">
        <v>178</v>
      </c>
      <c r="N59" s="255"/>
      <c r="O59" s="255"/>
      <c r="P59" s="255"/>
      <c r="Q59" s="255"/>
    </row>
    <row r="60" spans="1:17" ht="15" customHeight="1">
      <c r="A60" s="32">
        <v>19365</v>
      </c>
      <c r="B60" s="32" t="s">
        <v>109</v>
      </c>
      <c r="C60" s="106" t="s">
        <v>110</v>
      </c>
      <c r="D60" s="106" t="s">
        <v>111</v>
      </c>
      <c r="E60" s="106">
        <v>6</v>
      </c>
      <c r="F60" s="106" t="s">
        <v>52</v>
      </c>
      <c r="G60" s="107">
        <v>2525000</v>
      </c>
      <c r="H60" s="106" t="s">
        <v>70</v>
      </c>
      <c r="I60" s="106">
        <v>48</v>
      </c>
      <c r="J60" s="106">
        <v>19</v>
      </c>
      <c r="K60" s="108">
        <v>0.09</v>
      </c>
      <c r="L60" s="109">
        <v>43557</v>
      </c>
      <c r="M60" s="254" t="s">
        <v>178</v>
      </c>
      <c r="N60" s="255"/>
      <c r="O60" s="255"/>
      <c r="P60" s="255"/>
      <c r="Q60" s="255"/>
    </row>
    <row r="61" spans="1:17" ht="15" customHeight="1">
      <c r="A61" s="32">
        <v>19179</v>
      </c>
      <c r="B61" s="32" t="s">
        <v>116</v>
      </c>
      <c r="C61" s="106" t="s">
        <v>117</v>
      </c>
      <c r="D61" s="106" t="s">
        <v>117</v>
      </c>
      <c r="E61" s="106">
        <v>7</v>
      </c>
      <c r="F61" s="106" t="s">
        <v>52</v>
      </c>
      <c r="G61" s="107">
        <v>3000000</v>
      </c>
      <c r="H61" s="106" t="s">
        <v>70</v>
      </c>
      <c r="I61" s="106">
        <v>36</v>
      </c>
      <c r="J61" s="106">
        <v>17</v>
      </c>
      <c r="K61" s="108">
        <v>0.09</v>
      </c>
      <c r="L61" s="109">
        <v>43557</v>
      </c>
      <c r="M61" s="254" t="s">
        <v>178</v>
      </c>
      <c r="N61" s="255"/>
      <c r="O61" s="255"/>
      <c r="P61" s="255"/>
      <c r="Q61" s="255"/>
    </row>
    <row r="62" spans="1:17" ht="15">
      <c r="A62" s="32">
        <v>19095</v>
      </c>
      <c r="B62" s="32" t="s">
        <v>118</v>
      </c>
      <c r="C62" s="106" t="s">
        <v>119</v>
      </c>
      <c r="D62" s="106" t="s">
        <v>120</v>
      </c>
      <c r="E62" s="106">
        <v>7</v>
      </c>
      <c r="F62" s="106" t="s">
        <v>52</v>
      </c>
      <c r="G62" s="107">
        <v>0</v>
      </c>
      <c r="H62" s="106" t="s">
        <v>70</v>
      </c>
      <c r="I62" s="106">
        <v>57</v>
      </c>
      <c r="J62" s="106">
        <v>40</v>
      </c>
      <c r="K62" s="108">
        <v>0.09</v>
      </c>
      <c r="L62" s="109">
        <v>43557</v>
      </c>
      <c r="M62" s="251" t="s">
        <v>170</v>
      </c>
      <c r="N62" s="252"/>
      <c r="O62" s="252"/>
      <c r="P62" s="252"/>
      <c r="Q62" s="253"/>
    </row>
    <row r="63" spans="1:17" ht="15">
      <c r="A63" s="32">
        <v>19180</v>
      </c>
      <c r="B63" s="32" t="s">
        <v>122</v>
      </c>
      <c r="C63" s="113" t="s">
        <v>80</v>
      </c>
      <c r="D63" s="106" t="s">
        <v>81</v>
      </c>
      <c r="E63" s="106">
        <v>7</v>
      </c>
      <c r="F63" s="106" t="s">
        <v>52</v>
      </c>
      <c r="G63" s="107">
        <v>0</v>
      </c>
      <c r="H63" s="106" t="s">
        <v>15</v>
      </c>
      <c r="I63" s="106">
        <v>100</v>
      </c>
      <c r="J63" s="106">
        <v>30</v>
      </c>
      <c r="K63" s="108">
        <v>0.09</v>
      </c>
      <c r="L63" s="109">
        <v>43557</v>
      </c>
      <c r="M63" s="251" t="s">
        <v>169</v>
      </c>
      <c r="N63" s="252"/>
      <c r="O63" s="252"/>
      <c r="P63" s="252"/>
      <c r="Q63" s="253"/>
    </row>
    <row r="64" spans="1:17" ht="15">
      <c r="A64" s="32">
        <v>19238</v>
      </c>
      <c r="B64" s="32" t="s">
        <v>123</v>
      </c>
      <c r="C64" s="106" t="s">
        <v>124</v>
      </c>
      <c r="D64" s="106" t="s">
        <v>125</v>
      </c>
      <c r="E64" s="106">
        <v>8</v>
      </c>
      <c r="F64" s="106" t="s">
        <v>52</v>
      </c>
      <c r="G64" s="107">
        <v>2850000</v>
      </c>
      <c r="H64" s="106" t="s">
        <v>70</v>
      </c>
      <c r="I64" s="106">
        <v>38</v>
      </c>
      <c r="J64" s="106">
        <v>30</v>
      </c>
      <c r="K64" s="108">
        <v>0.09</v>
      </c>
      <c r="L64" s="109">
        <v>43557</v>
      </c>
      <c r="M64" s="254" t="s">
        <v>178</v>
      </c>
      <c r="N64" s="255"/>
      <c r="O64" s="255"/>
      <c r="P64" s="255"/>
      <c r="Q64" s="255"/>
    </row>
    <row r="65" spans="1:17" ht="15">
      <c r="A65" s="32">
        <v>19304</v>
      </c>
      <c r="B65" s="32" t="s">
        <v>153</v>
      </c>
      <c r="C65" s="106" t="s">
        <v>154</v>
      </c>
      <c r="D65" s="106" t="s">
        <v>155</v>
      </c>
      <c r="E65" s="106">
        <v>9</v>
      </c>
      <c r="F65" s="106" t="s">
        <v>52</v>
      </c>
      <c r="G65" s="107">
        <v>1700000</v>
      </c>
      <c r="H65" s="106" t="s">
        <v>70</v>
      </c>
      <c r="I65" s="106">
        <v>30</v>
      </c>
      <c r="J65" s="106">
        <v>11</v>
      </c>
      <c r="K65" s="108">
        <v>0.09</v>
      </c>
      <c r="L65" s="109">
        <v>43557</v>
      </c>
      <c r="M65" s="254" t="s">
        <v>178</v>
      </c>
      <c r="N65" s="255"/>
      <c r="O65" s="255"/>
      <c r="P65" s="255"/>
      <c r="Q65" s="255"/>
    </row>
    <row r="66" spans="1:17" ht="15">
      <c r="A66" s="32">
        <v>19136</v>
      </c>
      <c r="B66" s="32" t="s">
        <v>129</v>
      </c>
      <c r="C66" s="113" t="s">
        <v>76</v>
      </c>
      <c r="D66" s="113" t="s">
        <v>77</v>
      </c>
      <c r="E66" s="106">
        <v>9</v>
      </c>
      <c r="F66" s="106" t="s">
        <v>52</v>
      </c>
      <c r="G66" s="107">
        <v>0</v>
      </c>
      <c r="H66" s="106" t="s">
        <v>15</v>
      </c>
      <c r="I66" s="106">
        <v>69</v>
      </c>
      <c r="J66" s="106">
        <v>67</v>
      </c>
      <c r="K66" s="108">
        <v>0.09</v>
      </c>
      <c r="L66" s="210">
        <v>43557</v>
      </c>
      <c r="M66" s="251" t="s">
        <v>187</v>
      </c>
      <c r="N66" s="252"/>
      <c r="O66" s="252"/>
      <c r="P66" s="252"/>
      <c r="Q66" s="253"/>
    </row>
    <row r="67" spans="1:17" ht="15">
      <c r="A67" s="32">
        <v>19139</v>
      </c>
      <c r="B67" s="32" t="s">
        <v>130</v>
      </c>
      <c r="C67" s="113" t="s">
        <v>76</v>
      </c>
      <c r="D67" s="113" t="s">
        <v>77</v>
      </c>
      <c r="E67" s="106">
        <v>9</v>
      </c>
      <c r="F67" s="106" t="s">
        <v>52</v>
      </c>
      <c r="G67" s="107">
        <v>4000000</v>
      </c>
      <c r="H67" s="106" t="s">
        <v>15</v>
      </c>
      <c r="I67" s="106">
        <v>74</v>
      </c>
      <c r="J67" s="106">
        <v>69</v>
      </c>
      <c r="K67" s="108">
        <v>0.09</v>
      </c>
      <c r="L67" s="16" t="s">
        <v>186</v>
      </c>
      <c r="M67" s="254" t="s">
        <v>193</v>
      </c>
      <c r="N67" s="255"/>
      <c r="O67" s="255"/>
      <c r="P67" s="255"/>
      <c r="Q67" s="255"/>
    </row>
    <row r="68" spans="1:17" ht="15">
      <c r="A68" s="32">
        <v>19332</v>
      </c>
      <c r="B68" s="32" t="s">
        <v>131</v>
      </c>
      <c r="C68" s="182" t="s">
        <v>85</v>
      </c>
      <c r="D68" s="106" t="s">
        <v>54</v>
      </c>
      <c r="E68" s="106">
        <v>10</v>
      </c>
      <c r="F68" s="106" t="s">
        <v>133</v>
      </c>
      <c r="G68" s="107">
        <v>2475000</v>
      </c>
      <c r="H68" s="106" t="s">
        <v>70</v>
      </c>
      <c r="I68" s="106">
        <v>42</v>
      </c>
      <c r="J68" s="106">
        <v>15</v>
      </c>
      <c r="K68" s="108">
        <v>0.09</v>
      </c>
      <c r="L68" s="109">
        <v>43557</v>
      </c>
      <c r="M68" s="254" t="s">
        <v>178</v>
      </c>
      <c r="N68" s="255"/>
      <c r="O68" s="255"/>
      <c r="P68" s="255"/>
      <c r="Q68" s="255"/>
    </row>
    <row r="69" spans="1:17" ht="15">
      <c r="A69" s="32">
        <v>19367</v>
      </c>
      <c r="B69" s="32" t="s">
        <v>132</v>
      </c>
      <c r="C69" s="182" t="s">
        <v>85</v>
      </c>
      <c r="D69" s="106" t="s">
        <v>54</v>
      </c>
      <c r="E69" s="106">
        <v>10</v>
      </c>
      <c r="F69" s="106" t="s">
        <v>52</v>
      </c>
      <c r="G69" s="107">
        <v>3800000</v>
      </c>
      <c r="H69" s="106" t="s">
        <v>70</v>
      </c>
      <c r="I69" s="106">
        <v>60</v>
      </c>
      <c r="J69" s="106">
        <v>23</v>
      </c>
      <c r="K69" s="108">
        <v>0.09</v>
      </c>
      <c r="L69" s="109">
        <v>43557</v>
      </c>
      <c r="M69" s="254" t="s">
        <v>178</v>
      </c>
      <c r="N69" s="255"/>
      <c r="O69" s="255"/>
      <c r="P69" s="255"/>
      <c r="Q69" s="255"/>
    </row>
    <row r="70" spans="1:17" ht="15">
      <c r="A70" s="32">
        <v>19330</v>
      </c>
      <c r="B70" s="32" t="s">
        <v>138</v>
      </c>
      <c r="C70" s="113" t="s">
        <v>139</v>
      </c>
      <c r="D70" s="106" t="s">
        <v>51</v>
      </c>
      <c r="E70" s="106">
        <v>11</v>
      </c>
      <c r="F70" s="106" t="s">
        <v>52</v>
      </c>
      <c r="G70" s="107">
        <v>0</v>
      </c>
      <c r="H70" s="106" t="s">
        <v>70</v>
      </c>
      <c r="I70" s="106">
        <v>90</v>
      </c>
      <c r="J70" s="106">
        <v>6</v>
      </c>
      <c r="K70" s="108">
        <v>0.09</v>
      </c>
      <c r="L70" s="109">
        <v>43557</v>
      </c>
      <c r="M70" s="251" t="s">
        <v>187</v>
      </c>
      <c r="N70" s="252"/>
      <c r="O70" s="252"/>
      <c r="P70" s="252"/>
      <c r="Q70" s="253"/>
    </row>
    <row r="71" spans="1:17" ht="15">
      <c r="A71" s="32">
        <v>19331</v>
      </c>
      <c r="B71" s="32" t="s">
        <v>140</v>
      </c>
      <c r="C71" s="113" t="s">
        <v>139</v>
      </c>
      <c r="D71" s="106" t="s">
        <v>51</v>
      </c>
      <c r="E71" s="106">
        <v>11</v>
      </c>
      <c r="F71" s="106" t="s">
        <v>52</v>
      </c>
      <c r="G71" s="107">
        <v>0</v>
      </c>
      <c r="H71" s="106" t="s">
        <v>15</v>
      </c>
      <c r="I71" s="106">
        <v>72</v>
      </c>
      <c r="J71" s="106">
        <v>11</v>
      </c>
      <c r="K71" s="108">
        <v>0.09</v>
      </c>
      <c r="L71" s="109">
        <v>43557</v>
      </c>
      <c r="M71" s="251" t="s">
        <v>187</v>
      </c>
      <c r="N71" s="252"/>
      <c r="O71" s="252"/>
      <c r="P71" s="252"/>
      <c r="Q71" s="253"/>
    </row>
    <row r="72" spans="1:17" ht="15">
      <c r="A72" s="32">
        <v>19202</v>
      </c>
      <c r="B72" s="32" t="s">
        <v>141</v>
      </c>
      <c r="C72" s="106" t="s">
        <v>142</v>
      </c>
      <c r="D72" s="106" t="s">
        <v>143</v>
      </c>
      <c r="E72" s="106">
        <v>12</v>
      </c>
      <c r="F72" s="106" t="s">
        <v>52</v>
      </c>
      <c r="G72" s="107">
        <v>2745000</v>
      </c>
      <c r="H72" s="106" t="s">
        <v>70</v>
      </c>
      <c r="I72" s="106">
        <v>66</v>
      </c>
      <c r="J72" s="106">
        <v>20</v>
      </c>
      <c r="K72" s="108">
        <v>0.09</v>
      </c>
      <c r="L72" s="109">
        <v>43557</v>
      </c>
      <c r="M72" s="254" t="s">
        <v>178</v>
      </c>
      <c r="N72" s="255"/>
      <c r="O72" s="255"/>
      <c r="P72" s="255"/>
      <c r="Q72" s="255"/>
    </row>
    <row r="73" spans="1:17" ht="15">
      <c r="A73" s="32">
        <v>19468</v>
      </c>
      <c r="B73" s="32" t="s">
        <v>192</v>
      </c>
      <c r="C73" s="106" t="s">
        <v>76</v>
      </c>
      <c r="D73" s="106" t="s">
        <v>77</v>
      </c>
      <c r="E73" s="106">
        <v>9</v>
      </c>
      <c r="F73" s="106" t="s">
        <v>52</v>
      </c>
      <c r="G73" s="107">
        <v>4000000</v>
      </c>
      <c r="H73" s="106" t="s">
        <v>15</v>
      </c>
      <c r="I73" s="106">
        <v>200</v>
      </c>
      <c r="J73" s="106">
        <v>26</v>
      </c>
      <c r="K73" s="108">
        <v>0.04</v>
      </c>
      <c r="L73" s="109">
        <v>43700</v>
      </c>
      <c r="M73" s="254" t="s">
        <v>203</v>
      </c>
      <c r="N73" s="255"/>
      <c r="O73" s="255"/>
      <c r="P73" s="255"/>
      <c r="Q73" s="255"/>
    </row>
    <row r="74" spans="1:17" ht="15.75" thickBot="1">
      <c r="A74" s="32">
        <v>19610</v>
      </c>
      <c r="B74" s="32" t="s">
        <v>195</v>
      </c>
      <c r="C74" s="106" t="s">
        <v>85</v>
      </c>
      <c r="D74" s="106" t="s">
        <v>54</v>
      </c>
      <c r="E74" s="106">
        <v>10</v>
      </c>
      <c r="F74" s="106" t="s">
        <v>52</v>
      </c>
      <c r="G74" s="107">
        <v>4000000</v>
      </c>
      <c r="H74" s="106" t="s">
        <v>70</v>
      </c>
      <c r="I74" s="106">
        <v>112</v>
      </c>
      <c r="J74" s="106">
        <v>28</v>
      </c>
      <c r="K74" s="108">
        <v>0.04</v>
      </c>
      <c r="L74" s="109">
        <v>43717</v>
      </c>
      <c r="M74" s="254"/>
      <c r="N74" s="255"/>
      <c r="O74" s="255"/>
      <c r="P74" s="255"/>
      <c r="Q74" s="255"/>
    </row>
    <row r="75" spans="1:17" ht="15">
      <c r="A75" s="243" t="s">
        <v>189</v>
      </c>
      <c r="B75" s="244"/>
      <c r="C75" s="244"/>
      <c r="D75" s="244"/>
      <c r="E75" s="244"/>
      <c r="F75" s="244"/>
      <c r="G75" s="63">
        <f>SUM(G48,G51,G52,G53,G54,G58,G59,G60,G61,G62,G64,G65,G68,G69,G72)</f>
        <v>33095000</v>
      </c>
      <c r="H75" s="64" t="s">
        <v>10</v>
      </c>
      <c r="I75" s="126">
        <f>SUM(I48,I52,I53,I54,I58,I59,I60,I61,I62,I64,I65,I72)</f>
        <v>655</v>
      </c>
      <c r="J75" s="126">
        <f>SUM(J48,J52,J53,J54,J58,J59,J60,J61,J62,J64,J65,J72)</f>
        <v>224</v>
      </c>
      <c r="K75" s="66"/>
      <c r="L75" s="67"/>
      <c r="M75" s="67"/>
      <c r="N75" s="67"/>
      <c r="O75" s="67"/>
      <c r="P75" s="67"/>
      <c r="Q75" s="68"/>
    </row>
    <row r="76" spans="1:17" ht="15">
      <c r="A76" s="245" t="s">
        <v>190</v>
      </c>
      <c r="B76" s="246"/>
      <c r="C76" s="246"/>
      <c r="D76" s="246"/>
      <c r="E76" s="246"/>
      <c r="F76" s="246"/>
      <c r="G76" s="33">
        <f>SUM(G46,G47,G49,G50,G55,G56,G57,G63,G66,G67,G70,G71,G73,G74)</f>
        <v>17650000</v>
      </c>
      <c r="H76" s="69" t="s">
        <v>10</v>
      </c>
      <c r="I76" s="127">
        <f>SUM(I46,I47,I49,I50,I55,I56,I57,I63,I66,I67,I70,I71,I74)</f>
        <v>1465</v>
      </c>
      <c r="J76" s="127">
        <f>SUM(J46,J47,J49,J50,J55,J56,J57,J63,J66,J67,J70,J71,J74)</f>
        <v>413</v>
      </c>
      <c r="K76" s="71"/>
      <c r="L76" s="72"/>
      <c r="M76" s="73"/>
      <c r="N76" s="73"/>
      <c r="O76" s="73"/>
      <c r="P76" s="73"/>
      <c r="Q76" s="74"/>
    </row>
    <row r="77" spans="1:17" ht="16.5" thickBot="1">
      <c r="A77" s="241" t="s">
        <v>191</v>
      </c>
      <c r="B77" s="242"/>
      <c r="C77" s="242"/>
      <c r="D77" s="242"/>
      <c r="E77" s="242"/>
      <c r="F77" s="242"/>
      <c r="G77" s="111">
        <f>SUM(G75:G76)</f>
        <v>50745000</v>
      </c>
      <c r="H77" s="75" t="s">
        <v>10</v>
      </c>
      <c r="I77" s="131">
        <f>SUM(I75:I76)</f>
        <v>2120</v>
      </c>
      <c r="J77" s="131">
        <f>SUM(J75:J76)</f>
        <v>637</v>
      </c>
      <c r="K77" s="77"/>
      <c r="L77" s="78"/>
      <c r="M77" s="78"/>
      <c r="N77" s="78"/>
      <c r="O77" s="78"/>
      <c r="P77" s="78"/>
      <c r="Q77" s="79"/>
    </row>
    <row r="78" spans="1:17" ht="15" customHeight="1">
      <c r="A78" s="243" t="s">
        <v>27</v>
      </c>
      <c r="B78" s="244"/>
      <c r="C78" s="244"/>
      <c r="D78" s="244"/>
      <c r="E78" s="244"/>
      <c r="F78" s="244"/>
      <c r="G78" s="110">
        <f>SUM(G51,G52,G54,G58,G59,G60,G61,G64,G65,G68,G69,G72)</f>
        <v>27945000</v>
      </c>
      <c r="H78" s="64" t="s">
        <v>10</v>
      </c>
      <c r="I78" s="132">
        <f>SUM(I51,I52,I54,I58,I59,I60,I61,I64,I65,I68,I69,I72)</f>
        <v>638</v>
      </c>
      <c r="J78" s="132">
        <f>SUM(J51,J52,J54,J58,J59,J60,J61,J64,J65,J68,J69,J72)</f>
        <v>201</v>
      </c>
      <c r="K78" s="81"/>
      <c r="L78" s="222"/>
      <c r="M78" s="222"/>
      <c r="N78" s="222"/>
      <c r="O78" s="222"/>
      <c r="P78" s="222"/>
      <c r="Q78" s="223"/>
    </row>
    <row r="79" spans="1:17" ht="15" customHeight="1">
      <c r="A79" s="245" t="s">
        <v>28</v>
      </c>
      <c r="B79" s="246"/>
      <c r="C79" s="246"/>
      <c r="D79" s="246"/>
      <c r="E79" s="246"/>
      <c r="F79" s="246"/>
      <c r="G79" s="82">
        <f>G49+G50</f>
        <v>5650000</v>
      </c>
      <c r="H79" s="69" t="s">
        <v>10</v>
      </c>
      <c r="I79" s="133">
        <f>I49+I50</f>
        <v>318</v>
      </c>
      <c r="J79" s="133">
        <f>J49+J50</f>
        <v>78</v>
      </c>
      <c r="K79" s="84"/>
      <c r="L79" s="73"/>
      <c r="M79" s="85"/>
      <c r="N79" s="85"/>
      <c r="O79" s="85"/>
      <c r="P79" s="85"/>
      <c r="Q79" s="86"/>
    </row>
    <row r="80" spans="1:17" ht="15" customHeight="1" thickBot="1">
      <c r="A80" s="247" t="s">
        <v>29</v>
      </c>
      <c r="B80" s="248"/>
      <c r="C80" s="248"/>
      <c r="D80" s="248"/>
      <c r="E80" s="248"/>
      <c r="F80" s="248"/>
      <c r="G80" s="116">
        <f>G48</f>
        <v>4000000</v>
      </c>
      <c r="H80" s="88" t="s">
        <v>10</v>
      </c>
      <c r="I80" s="88">
        <f>I48</f>
        <v>93</v>
      </c>
      <c r="J80" s="134">
        <f>J48</f>
        <v>25</v>
      </c>
      <c r="K80" s="91"/>
      <c r="L80" s="92"/>
      <c r="M80" s="92"/>
      <c r="N80" s="92"/>
      <c r="O80" s="92"/>
      <c r="P80" s="92"/>
      <c r="Q80" s="93"/>
    </row>
    <row r="81" spans="1:17" ht="15">
      <c r="A81" s="249" t="s">
        <v>30</v>
      </c>
      <c r="B81" s="250"/>
      <c r="C81" s="250"/>
      <c r="D81" s="250"/>
      <c r="E81" s="250"/>
      <c r="F81" s="250"/>
      <c r="G81" s="114">
        <f>Q40-G78</f>
        <v>0</v>
      </c>
      <c r="H81" s="221"/>
      <c r="I81" s="222"/>
      <c r="J81" s="222"/>
      <c r="K81" s="96"/>
      <c r="L81" s="96"/>
      <c r="M81" s="96"/>
      <c r="N81" s="96"/>
      <c r="O81" s="96"/>
      <c r="P81" s="96"/>
      <c r="Q81" s="97"/>
    </row>
    <row r="82" spans="1:17" ht="15">
      <c r="A82" s="238" t="s">
        <v>31</v>
      </c>
      <c r="B82" s="239"/>
      <c r="C82" s="239"/>
      <c r="D82" s="239"/>
      <c r="E82" s="239"/>
      <c r="F82" s="239"/>
      <c r="G82" s="115">
        <f>Q42-G79</f>
        <v>8000000</v>
      </c>
      <c r="H82" s="99"/>
      <c r="I82" s="73"/>
      <c r="J82" s="73"/>
      <c r="K82" s="73"/>
      <c r="L82" s="73"/>
      <c r="M82" s="73"/>
      <c r="N82" s="73"/>
      <c r="O82" s="73"/>
      <c r="P82" s="73"/>
      <c r="Q82" s="74"/>
    </row>
    <row r="83" spans="1:17" ht="15">
      <c r="A83" s="238" t="s">
        <v>32</v>
      </c>
      <c r="B83" s="239"/>
      <c r="C83" s="239"/>
      <c r="D83" s="239"/>
      <c r="E83" s="239"/>
      <c r="F83" s="239"/>
      <c r="G83" s="115">
        <v>0</v>
      </c>
      <c r="H83" s="99"/>
      <c r="I83" s="73"/>
      <c r="J83" s="73"/>
      <c r="K83" s="73"/>
      <c r="L83" s="73"/>
      <c r="M83" s="100"/>
      <c r="N83" s="100"/>
      <c r="O83" s="100"/>
      <c r="P83" s="100"/>
      <c r="Q83" s="100"/>
    </row>
    <row r="84" spans="1:17" ht="15" customHeight="1">
      <c r="A84" s="101"/>
      <c r="B84" s="101"/>
      <c r="C84" s="101"/>
      <c r="D84" s="101"/>
      <c r="E84" s="101"/>
      <c r="F84" s="227"/>
      <c r="G84" s="102"/>
      <c r="H84" s="101"/>
      <c r="I84" s="101"/>
      <c r="J84" s="101"/>
      <c r="K84" s="101"/>
      <c r="L84" s="101"/>
      <c r="M84" s="220"/>
      <c r="N84" s="101"/>
      <c r="O84" s="101"/>
      <c r="P84" s="101"/>
      <c r="Q84" s="101"/>
    </row>
    <row r="85" spans="1:17" ht="15" customHeight="1">
      <c r="A85" s="240" t="s">
        <v>134</v>
      </c>
      <c r="B85" s="240"/>
      <c r="C85" s="240"/>
      <c r="D85" s="240"/>
      <c r="E85" s="240"/>
      <c r="F85" s="240"/>
      <c r="G85" s="240"/>
      <c r="H85" s="240"/>
      <c r="I85" s="240"/>
      <c r="J85" s="240"/>
      <c r="K85" s="240"/>
      <c r="L85" s="240"/>
      <c r="M85" s="240"/>
      <c r="N85" s="101"/>
      <c r="O85" s="101"/>
      <c r="P85" s="101"/>
      <c r="Q85" s="101"/>
    </row>
    <row r="86" spans="1:17" ht="15" customHeight="1">
      <c r="A86" s="240" t="s">
        <v>34</v>
      </c>
      <c r="B86" s="240"/>
      <c r="C86" s="240"/>
      <c r="D86" s="240"/>
      <c r="E86" s="240"/>
      <c r="F86" s="240"/>
      <c r="G86" s="240"/>
      <c r="H86" s="240"/>
      <c r="I86" s="240"/>
      <c r="J86" s="240"/>
      <c r="K86" s="240"/>
      <c r="L86" s="240"/>
      <c r="M86" s="240"/>
      <c r="N86" s="101"/>
      <c r="O86" s="101"/>
      <c r="P86" s="101"/>
      <c r="Q86" s="101"/>
    </row>
    <row r="87" spans="1:17" ht="15">
      <c r="A87" s="240" t="s">
        <v>146</v>
      </c>
      <c r="B87" s="240"/>
      <c r="C87" s="240"/>
      <c r="D87" s="240"/>
      <c r="E87" s="240"/>
      <c r="F87" s="240"/>
      <c r="G87" s="240"/>
      <c r="H87" s="240"/>
      <c r="I87" s="240"/>
      <c r="J87" s="240"/>
      <c r="K87" s="240"/>
      <c r="L87" s="240"/>
      <c r="M87" s="240"/>
      <c r="N87" s="101"/>
      <c r="O87" s="101"/>
      <c r="P87" s="101"/>
      <c r="Q87" s="101"/>
    </row>
    <row r="88" spans="1:13" ht="15">
      <c r="A88" s="240" t="s">
        <v>194</v>
      </c>
      <c r="B88" s="240"/>
      <c r="C88" s="240"/>
      <c r="D88" s="240"/>
      <c r="E88" s="240"/>
      <c r="F88" s="240"/>
      <c r="G88" s="240"/>
      <c r="H88" s="240"/>
      <c r="I88" s="240"/>
      <c r="J88" s="240"/>
      <c r="K88" s="240"/>
      <c r="L88" s="240"/>
      <c r="M88" s="240"/>
    </row>
  </sheetData>
  <sheetProtection/>
  <mergeCells count="101">
    <mergeCell ref="A83:F83"/>
    <mergeCell ref="A85:M85"/>
    <mergeCell ref="A86:M86"/>
    <mergeCell ref="A87:M87"/>
    <mergeCell ref="A88:M88"/>
    <mergeCell ref="A77:F77"/>
    <mergeCell ref="A78:F78"/>
    <mergeCell ref="A79:F79"/>
    <mergeCell ref="A80:F80"/>
    <mergeCell ref="A81:F81"/>
    <mergeCell ref="A82:F82"/>
    <mergeCell ref="M71:Q71"/>
    <mergeCell ref="M72:Q72"/>
    <mergeCell ref="M73:Q73"/>
    <mergeCell ref="M74:Q74"/>
    <mergeCell ref="A75:F75"/>
    <mergeCell ref="A76:F76"/>
    <mergeCell ref="M65:Q65"/>
    <mergeCell ref="M66:Q66"/>
    <mergeCell ref="M67:Q67"/>
    <mergeCell ref="M68:Q68"/>
    <mergeCell ref="M69:Q69"/>
    <mergeCell ref="M70:Q70"/>
    <mergeCell ref="M59:Q59"/>
    <mergeCell ref="M60:Q60"/>
    <mergeCell ref="M61:Q61"/>
    <mergeCell ref="M62:Q62"/>
    <mergeCell ref="M63:Q63"/>
    <mergeCell ref="M64:Q64"/>
    <mergeCell ref="M53:Q53"/>
    <mergeCell ref="M54:Q54"/>
    <mergeCell ref="M55:Q55"/>
    <mergeCell ref="M56:Q56"/>
    <mergeCell ref="M57:Q57"/>
    <mergeCell ref="M58:Q58"/>
    <mergeCell ref="M47:Q47"/>
    <mergeCell ref="M48:Q48"/>
    <mergeCell ref="M49:Q49"/>
    <mergeCell ref="M50:Q50"/>
    <mergeCell ref="M51:Q51"/>
    <mergeCell ref="M52:Q52"/>
    <mergeCell ref="M41:P41"/>
    <mergeCell ref="M42:P42"/>
    <mergeCell ref="M43:P43"/>
    <mergeCell ref="M44:P44"/>
    <mergeCell ref="M45:Q45"/>
    <mergeCell ref="M46:Q46"/>
    <mergeCell ref="M35:Q35"/>
    <mergeCell ref="A36:F36"/>
    <mergeCell ref="A37:F37"/>
    <mergeCell ref="A38:F38"/>
    <mergeCell ref="H38:Q38"/>
    <mergeCell ref="M40:P40"/>
    <mergeCell ref="A33:B33"/>
    <mergeCell ref="H33:J33"/>
    <mergeCell ref="K33:L33"/>
    <mergeCell ref="M33:O33"/>
    <mergeCell ref="P33:Q33"/>
    <mergeCell ref="M34:Q34"/>
    <mergeCell ref="M26:Q26"/>
    <mergeCell ref="M27:Q27"/>
    <mergeCell ref="A28:F28"/>
    <mergeCell ref="A29:F29"/>
    <mergeCell ref="A30:F30"/>
    <mergeCell ref="H30:Q30"/>
    <mergeCell ref="A22:F22"/>
    <mergeCell ref="K22:Q22"/>
    <mergeCell ref="A23:F23"/>
    <mergeCell ref="A24:F24"/>
    <mergeCell ref="H24:Q24"/>
    <mergeCell ref="A25:B25"/>
    <mergeCell ref="H25:J25"/>
    <mergeCell ref="K25:L25"/>
    <mergeCell ref="M25:O25"/>
    <mergeCell ref="P25:Q25"/>
    <mergeCell ref="M16:Q16"/>
    <mergeCell ref="M17:Q17"/>
    <mergeCell ref="M18:Q18"/>
    <mergeCell ref="M19:Q19"/>
    <mergeCell ref="M20:Q20"/>
    <mergeCell ref="A21:F21"/>
    <mergeCell ref="K21:Q21"/>
    <mergeCell ref="M10:Q10"/>
    <mergeCell ref="M11:Q11"/>
    <mergeCell ref="M12:Q12"/>
    <mergeCell ref="M13:Q13"/>
    <mergeCell ref="M14:Q14"/>
    <mergeCell ref="M15:Q15"/>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88"/>
  <sheetViews>
    <sheetView showGridLines="0" zoomScalePageLayoutView="0" workbookViewId="0" topLeftCell="A1">
      <selection activeCell="A1" sqref="A1:IV1638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198</v>
      </c>
      <c r="B2" s="287"/>
      <c r="C2" s="287"/>
      <c r="D2" s="287"/>
      <c r="E2" s="287"/>
      <c r="F2" s="287"/>
      <c r="G2" s="287"/>
      <c r="H2" s="287"/>
      <c r="I2" s="287"/>
      <c r="J2" s="287"/>
      <c r="K2" s="287"/>
      <c r="L2" s="287"/>
      <c r="M2" s="286"/>
      <c r="N2" s="286"/>
      <c r="O2" s="286"/>
      <c r="P2" s="286"/>
      <c r="Q2" s="286"/>
    </row>
    <row r="3" spans="1:17" ht="12.75" customHeight="1">
      <c r="A3" s="288" t="s">
        <v>201</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218"/>
      <c r="F6" s="218"/>
      <c r="G6" s="218"/>
      <c r="H6" s="218"/>
      <c r="I6" s="218"/>
      <c r="J6" s="218"/>
      <c r="K6" s="218"/>
      <c r="L6" s="218"/>
      <c r="M6" s="283"/>
      <c r="N6" s="283"/>
      <c r="O6" s="283"/>
      <c r="P6" s="283"/>
      <c r="Q6" s="6"/>
    </row>
    <row r="7" spans="1:17" ht="14.25" customHeight="1">
      <c r="A7" s="3"/>
      <c r="B7" s="4"/>
      <c r="C7" s="4"/>
      <c r="D7" s="4"/>
      <c r="E7" s="218"/>
      <c r="F7" s="218"/>
      <c r="G7" s="218"/>
      <c r="H7" s="218"/>
      <c r="I7" s="218"/>
      <c r="J7" s="218"/>
      <c r="K7" s="218"/>
      <c r="L7" s="218"/>
      <c r="M7" s="283" t="s">
        <v>39</v>
      </c>
      <c r="N7" s="283"/>
      <c r="O7" s="283"/>
      <c r="P7" s="283"/>
      <c r="Q7" s="6">
        <v>500000</v>
      </c>
    </row>
    <row r="8" spans="1:17" ht="14.25" customHeight="1">
      <c r="A8" s="3"/>
      <c r="B8" s="4"/>
      <c r="C8" s="4"/>
      <c r="D8" s="4"/>
      <c r="E8" s="218"/>
      <c r="F8" s="218"/>
      <c r="G8" s="218"/>
      <c r="H8" s="218"/>
      <c r="I8" s="218"/>
      <c r="J8" s="218"/>
      <c r="K8" s="218"/>
      <c r="L8" s="218"/>
      <c r="M8" s="272" t="s">
        <v>40</v>
      </c>
      <c r="N8" s="272"/>
      <c r="O8" s="272"/>
      <c r="P8" s="272"/>
      <c r="Q8" s="7">
        <v>19498832.5</v>
      </c>
    </row>
    <row r="9" spans="1:17" ht="15.75">
      <c r="A9" s="284" t="s">
        <v>41</v>
      </c>
      <c r="B9" s="284"/>
      <c r="C9" s="285"/>
      <c r="D9" s="8"/>
      <c r="E9" s="8"/>
      <c r="F9" s="8"/>
      <c r="G9" s="9"/>
      <c r="H9" s="274"/>
      <c r="I9" s="261"/>
      <c r="J9" s="261"/>
      <c r="K9" s="275"/>
      <c r="L9" s="276"/>
      <c r="M9" s="277" t="s">
        <v>1</v>
      </c>
      <c r="N9" s="277"/>
      <c r="O9" s="277"/>
      <c r="P9" s="278">
        <v>21498832.5</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t="s">
        <v>186</v>
      </c>
      <c r="M12" s="254" t="s">
        <v>193</v>
      </c>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t="s">
        <v>176</v>
      </c>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t="s">
        <v>186</v>
      </c>
      <c r="M14" s="254" t="s">
        <v>193</v>
      </c>
      <c r="N14" s="255"/>
      <c r="O14" s="255"/>
      <c r="P14" s="255"/>
      <c r="Q14" s="255"/>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54" t="s">
        <v>176</v>
      </c>
      <c r="N15" s="255"/>
      <c r="O15" s="255"/>
      <c r="P15" s="255"/>
      <c r="Q15" s="255"/>
    </row>
    <row r="16" spans="1:17" ht="15.75" customHeight="1">
      <c r="A16" s="11">
        <v>19506</v>
      </c>
      <c r="B16" s="11" t="s">
        <v>157</v>
      </c>
      <c r="C16" s="11" t="s">
        <v>158</v>
      </c>
      <c r="D16" s="11" t="s">
        <v>159</v>
      </c>
      <c r="E16" s="11">
        <v>4</v>
      </c>
      <c r="F16" s="11" t="s">
        <v>52</v>
      </c>
      <c r="G16" s="112">
        <v>0</v>
      </c>
      <c r="H16" s="11" t="s">
        <v>70</v>
      </c>
      <c r="I16" s="129">
        <v>60</v>
      </c>
      <c r="J16" s="11">
        <v>14</v>
      </c>
      <c r="K16" s="15">
        <v>0.09</v>
      </c>
      <c r="L16" s="16">
        <v>43619</v>
      </c>
      <c r="M16" s="254" t="s">
        <v>185</v>
      </c>
      <c r="N16" s="255"/>
      <c r="O16" s="255"/>
      <c r="P16" s="255"/>
      <c r="Q16" s="255"/>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54" t="s">
        <v>179</v>
      </c>
      <c r="N17" s="255"/>
      <c r="O17" s="255"/>
      <c r="P17" s="255"/>
      <c r="Q17" s="255"/>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54"/>
      <c r="N18" s="255"/>
      <c r="O18" s="255"/>
      <c r="P18" s="255"/>
      <c r="Q18" s="255"/>
    </row>
    <row r="19" spans="1:17" ht="15.75" customHeight="1">
      <c r="A19" s="11">
        <v>19508</v>
      </c>
      <c r="B19" s="11" t="s">
        <v>182</v>
      </c>
      <c r="C19" s="11" t="s">
        <v>80</v>
      </c>
      <c r="D19" s="11" t="s">
        <v>81</v>
      </c>
      <c r="E19" s="11">
        <v>7</v>
      </c>
      <c r="F19" s="11" t="s">
        <v>52</v>
      </c>
      <c r="G19" s="112">
        <v>2000000</v>
      </c>
      <c r="H19" s="11" t="s">
        <v>115</v>
      </c>
      <c r="I19" s="129">
        <v>40</v>
      </c>
      <c r="J19" s="11">
        <v>14</v>
      </c>
      <c r="K19" s="15"/>
      <c r="L19" s="16">
        <v>43691</v>
      </c>
      <c r="M19" s="254"/>
      <c r="N19" s="255"/>
      <c r="O19" s="255"/>
      <c r="P19" s="255"/>
      <c r="Q19" s="255"/>
    </row>
    <row r="20" spans="1:17" ht="15.75" thickBot="1">
      <c r="A20" s="11">
        <v>19053</v>
      </c>
      <c r="B20" s="11" t="s">
        <v>121</v>
      </c>
      <c r="C20" s="11" t="s">
        <v>80</v>
      </c>
      <c r="D20" s="11" t="s">
        <v>81</v>
      </c>
      <c r="E20" s="11">
        <v>7</v>
      </c>
      <c r="F20" s="11" t="s">
        <v>52</v>
      </c>
      <c r="G20" s="112">
        <v>1000000</v>
      </c>
      <c r="H20" s="11" t="s">
        <v>115</v>
      </c>
      <c r="I20" s="129"/>
      <c r="J20" s="11"/>
      <c r="K20" s="15">
        <v>0.09</v>
      </c>
      <c r="L20" s="16">
        <v>43760</v>
      </c>
      <c r="M20" s="254" t="s">
        <v>197</v>
      </c>
      <c r="N20" s="255"/>
      <c r="O20" s="255"/>
      <c r="P20" s="255"/>
      <c r="Q20" s="255"/>
    </row>
    <row r="21" spans="1:17" ht="15" customHeight="1" thickBot="1">
      <c r="A21" s="267" t="s">
        <v>16</v>
      </c>
      <c r="B21" s="268"/>
      <c r="C21" s="268"/>
      <c r="D21" s="268"/>
      <c r="E21" s="268"/>
      <c r="F21" s="268"/>
      <c r="G21" s="18">
        <f>SUM(G11:G20)</f>
        <v>12433796</v>
      </c>
      <c r="H21" s="19" t="s">
        <v>10</v>
      </c>
      <c r="I21" s="130">
        <f>SUM(I11:I20)</f>
        <v>923</v>
      </c>
      <c r="J21" s="130">
        <f>SUM(J11:J20)</f>
        <v>144</v>
      </c>
      <c r="K21" s="280"/>
      <c r="L21" s="281"/>
      <c r="M21" s="281"/>
      <c r="N21" s="281"/>
      <c r="O21" s="281"/>
      <c r="P21" s="281"/>
      <c r="Q21" s="282"/>
    </row>
    <row r="22" spans="1:17" ht="15" customHeight="1" thickBot="1">
      <c r="A22" s="267" t="s">
        <v>36</v>
      </c>
      <c r="B22" s="268"/>
      <c r="C22" s="268"/>
      <c r="D22" s="268"/>
      <c r="E22" s="268"/>
      <c r="F22" s="268"/>
      <c r="G22" s="18">
        <f>G11+G13+G15</f>
        <v>3615000</v>
      </c>
      <c r="H22" s="19" t="s">
        <v>10</v>
      </c>
      <c r="I22" s="19">
        <f>I11+I13+I15</f>
        <v>236</v>
      </c>
      <c r="J22" s="19">
        <f>J11+J13+J15</f>
        <v>23</v>
      </c>
      <c r="K22" s="280"/>
      <c r="L22" s="281"/>
      <c r="M22" s="281"/>
      <c r="N22" s="281"/>
      <c r="O22" s="281"/>
      <c r="P22" s="281"/>
      <c r="Q22" s="282"/>
    </row>
    <row r="23" spans="1:17" ht="15" customHeight="1" thickBot="1">
      <c r="A23" s="249" t="s">
        <v>44</v>
      </c>
      <c r="B23" s="250"/>
      <c r="C23" s="250"/>
      <c r="D23" s="250"/>
      <c r="E23" s="250"/>
      <c r="F23" s="250"/>
      <c r="G23" s="22">
        <f>Q8-G13-G15</f>
        <v>16383832.5</v>
      </c>
      <c r="H23" s="137"/>
      <c r="I23" s="138"/>
      <c r="J23" s="138"/>
      <c r="K23" s="25"/>
      <c r="L23" s="26"/>
      <c r="M23" s="26"/>
      <c r="N23" s="26"/>
      <c r="O23" s="26"/>
      <c r="P23" s="26"/>
      <c r="Q23" s="27"/>
    </row>
    <row r="24" spans="1:17" ht="15">
      <c r="A24" s="249" t="s">
        <v>45</v>
      </c>
      <c r="B24" s="250"/>
      <c r="C24" s="250"/>
      <c r="D24" s="250"/>
      <c r="E24" s="250"/>
      <c r="F24" s="250"/>
      <c r="G24" s="28">
        <f>Q7-G11</f>
        <v>0</v>
      </c>
      <c r="H24" s="269"/>
      <c r="I24" s="270"/>
      <c r="J24" s="270"/>
      <c r="K24" s="270"/>
      <c r="L24" s="270"/>
      <c r="M24" s="270"/>
      <c r="N24" s="270"/>
      <c r="O24" s="270"/>
      <c r="P24" s="270"/>
      <c r="Q24" s="271"/>
    </row>
    <row r="25" spans="1:17" ht="64.5" customHeight="1">
      <c r="A25" s="273" t="s">
        <v>17</v>
      </c>
      <c r="B25" s="273"/>
      <c r="C25" s="29"/>
      <c r="D25" s="29"/>
      <c r="E25" s="30"/>
      <c r="F25" s="29"/>
      <c r="G25" s="31"/>
      <c r="H25" s="274"/>
      <c r="I25" s="261"/>
      <c r="J25" s="261"/>
      <c r="K25" s="275"/>
      <c r="L25" s="276"/>
      <c r="M25" s="277" t="s">
        <v>1</v>
      </c>
      <c r="N25" s="277"/>
      <c r="O25" s="277"/>
      <c r="P25" s="278">
        <v>500000</v>
      </c>
      <c r="Q25" s="279"/>
    </row>
    <row r="26" spans="1:17" ht="51">
      <c r="A26" s="10" t="s">
        <v>18</v>
      </c>
      <c r="B26" s="10" t="s">
        <v>3</v>
      </c>
      <c r="C26" s="10" t="s">
        <v>4</v>
      </c>
      <c r="D26" s="10" t="s">
        <v>5</v>
      </c>
      <c r="E26" s="10" t="s">
        <v>6</v>
      </c>
      <c r="F26" s="10" t="s">
        <v>7</v>
      </c>
      <c r="G26" s="10" t="s">
        <v>8</v>
      </c>
      <c r="H26" s="10" t="s">
        <v>9</v>
      </c>
      <c r="I26" s="10" t="s">
        <v>10</v>
      </c>
      <c r="J26" s="10" t="s">
        <v>11</v>
      </c>
      <c r="K26" s="10" t="s">
        <v>12</v>
      </c>
      <c r="L26" s="10" t="s">
        <v>13</v>
      </c>
      <c r="M26" s="262" t="s">
        <v>14</v>
      </c>
      <c r="N26" s="252"/>
      <c r="O26" s="252"/>
      <c r="P26" s="252"/>
      <c r="Q26" s="253"/>
    </row>
    <row r="27" spans="1:17" s="2" customFormat="1" ht="15.75" thickBot="1">
      <c r="A27" s="32">
        <v>19028</v>
      </c>
      <c r="B27" s="32" t="s">
        <v>135</v>
      </c>
      <c r="C27" s="32" t="s">
        <v>136</v>
      </c>
      <c r="D27" s="32" t="s">
        <v>137</v>
      </c>
      <c r="E27" s="32">
        <v>11</v>
      </c>
      <c r="F27" s="32" t="s">
        <v>52</v>
      </c>
      <c r="G27" s="33">
        <v>500000</v>
      </c>
      <c r="H27" s="32" t="s">
        <v>15</v>
      </c>
      <c r="I27" s="34">
        <v>80</v>
      </c>
      <c r="J27" s="34">
        <v>5</v>
      </c>
      <c r="K27" s="35">
        <v>0.09</v>
      </c>
      <c r="L27" s="16">
        <v>43748</v>
      </c>
      <c r="M27" s="254" t="s">
        <v>199</v>
      </c>
      <c r="N27" s="255"/>
      <c r="O27" s="255"/>
      <c r="P27" s="255"/>
      <c r="Q27" s="255"/>
    </row>
    <row r="28" spans="1:17" ht="15.75" thickBot="1">
      <c r="A28" s="265" t="s">
        <v>19</v>
      </c>
      <c r="B28" s="266"/>
      <c r="C28" s="266"/>
      <c r="D28" s="266"/>
      <c r="E28" s="266"/>
      <c r="F28" s="266"/>
      <c r="G28" s="105">
        <f>G27</f>
        <v>500000</v>
      </c>
      <c r="H28" s="37" t="s">
        <v>10</v>
      </c>
      <c r="I28" s="38">
        <f>SUM(I27:I27)</f>
        <v>80</v>
      </c>
      <c r="J28" s="38">
        <f>SUM(J27:J27)</f>
        <v>5</v>
      </c>
      <c r="K28" s="39"/>
      <c r="L28" s="40"/>
      <c r="M28" s="216"/>
      <c r="N28" s="216"/>
      <c r="O28" s="216"/>
      <c r="P28" s="216"/>
      <c r="Q28" s="217"/>
    </row>
    <row r="29" spans="1:17" ht="15.75" thickBot="1">
      <c r="A29" s="267" t="s">
        <v>20</v>
      </c>
      <c r="B29" s="268"/>
      <c r="C29" s="268"/>
      <c r="D29" s="268"/>
      <c r="E29" s="268"/>
      <c r="F29" s="268"/>
      <c r="G29" s="18">
        <v>500000</v>
      </c>
      <c r="H29" s="19" t="s">
        <v>10</v>
      </c>
      <c r="I29" s="21">
        <f>I27</f>
        <v>80</v>
      </c>
      <c r="J29" s="21">
        <f>J27</f>
        <v>5</v>
      </c>
      <c r="K29" s="215"/>
      <c r="L29" s="216"/>
      <c r="M29" s="213"/>
      <c r="N29" s="213"/>
      <c r="O29" s="213"/>
      <c r="P29" s="213"/>
      <c r="Q29" s="214"/>
    </row>
    <row r="30" spans="1:17" ht="15" customHeight="1">
      <c r="A30" s="249" t="s">
        <v>21</v>
      </c>
      <c r="B30" s="250"/>
      <c r="C30" s="250"/>
      <c r="D30" s="250"/>
      <c r="E30" s="250"/>
      <c r="F30" s="250"/>
      <c r="G30" s="28">
        <f>SUM(P25-G29)</f>
        <v>0</v>
      </c>
      <c r="H30" s="269"/>
      <c r="I30" s="270"/>
      <c r="J30" s="270"/>
      <c r="K30" s="270"/>
      <c r="L30" s="270"/>
      <c r="M30" s="270"/>
      <c r="N30" s="270"/>
      <c r="O30" s="270"/>
      <c r="P30" s="270"/>
      <c r="Q30" s="271"/>
    </row>
    <row r="31" spans="1:17" ht="15" customHeight="1">
      <c r="A31" s="46"/>
      <c r="B31" s="30"/>
      <c r="C31" s="30"/>
      <c r="D31" s="30"/>
      <c r="E31" s="30"/>
      <c r="F31" s="30"/>
      <c r="G31" s="47"/>
      <c r="H31" s="48"/>
      <c r="I31" s="49"/>
      <c r="J31" s="49"/>
      <c r="K31" s="49"/>
      <c r="L31" s="49"/>
      <c r="M31" s="49"/>
      <c r="N31" s="49"/>
      <c r="O31" s="49"/>
      <c r="P31" s="49"/>
      <c r="Q31" s="49"/>
    </row>
    <row r="32" spans="1:17" ht="15" customHeight="1">
      <c r="A32" s="46"/>
      <c r="B32" s="30"/>
      <c r="C32" s="30"/>
      <c r="D32" s="30"/>
      <c r="E32" s="30"/>
      <c r="F32" s="30"/>
      <c r="G32" s="47"/>
      <c r="H32" s="48"/>
      <c r="I32" s="49"/>
      <c r="J32" s="49"/>
      <c r="K32" s="49"/>
      <c r="L32" s="49"/>
      <c r="M32" s="49"/>
      <c r="N32" s="49"/>
      <c r="O32" s="49"/>
      <c r="P32" s="49"/>
      <c r="Q32" s="49"/>
    </row>
    <row r="33" spans="1:17" ht="15" customHeight="1">
      <c r="A33" s="273" t="s">
        <v>49</v>
      </c>
      <c r="B33" s="273"/>
      <c r="C33" s="29"/>
      <c r="D33" s="29"/>
      <c r="E33" s="30"/>
      <c r="F33" s="29"/>
      <c r="G33" s="31"/>
      <c r="H33" s="274"/>
      <c r="I33" s="261"/>
      <c r="J33" s="261"/>
      <c r="K33" s="275"/>
      <c r="L33" s="276"/>
      <c r="M33" s="277" t="s">
        <v>1</v>
      </c>
      <c r="N33" s="277"/>
      <c r="O33" s="277"/>
      <c r="P33" s="278">
        <v>2000000</v>
      </c>
      <c r="Q33" s="279"/>
    </row>
    <row r="34" spans="1:17" ht="39" customHeight="1">
      <c r="A34" s="10" t="s">
        <v>18</v>
      </c>
      <c r="B34" s="10" t="s">
        <v>3</v>
      </c>
      <c r="C34" s="10" t="s">
        <v>4</v>
      </c>
      <c r="D34" s="10" t="s">
        <v>5</v>
      </c>
      <c r="E34" s="10" t="s">
        <v>6</v>
      </c>
      <c r="F34" s="10" t="s">
        <v>7</v>
      </c>
      <c r="G34" s="10" t="s">
        <v>8</v>
      </c>
      <c r="H34" s="10" t="s">
        <v>9</v>
      </c>
      <c r="I34" s="10" t="s">
        <v>10</v>
      </c>
      <c r="J34" s="10" t="s">
        <v>11</v>
      </c>
      <c r="K34" s="10" t="s">
        <v>12</v>
      </c>
      <c r="L34" s="10" t="s">
        <v>13</v>
      </c>
      <c r="M34" s="262" t="s">
        <v>14</v>
      </c>
      <c r="N34" s="252"/>
      <c r="O34" s="252"/>
      <c r="P34" s="252"/>
      <c r="Q34" s="253"/>
    </row>
    <row r="35" spans="1:17" ht="15" customHeight="1" thickBot="1">
      <c r="A35" s="32">
        <v>19503</v>
      </c>
      <c r="B35" s="32" t="s">
        <v>56</v>
      </c>
      <c r="C35" s="32" t="s">
        <v>53</v>
      </c>
      <c r="D35" s="32" t="s">
        <v>54</v>
      </c>
      <c r="E35" s="32">
        <v>10</v>
      </c>
      <c r="F35" s="32" t="s">
        <v>55</v>
      </c>
      <c r="G35" s="33">
        <v>1849736</v>
      </c>
      <c r="H35" s="32" t="s">
        <v>15</v>
      </c>
      <c r="I35" s="32">
        <v>76</v>
      </c>
      <c r="J35" s="32">
        <v>25</v>
      </c>
      <c r="K35" s="35"/>
      <c r="L35" s="36">
        <v>43511</v>
      </c>
      <c r="M35" s="251" t="s">
        <v>200</v>
      </c>
      <c r="N35" s="263"/>
      <c r="O35" s="263"/>
      <c r="P35" s="263"/>
      <c r="Q35" s="264"/>
    </row>
    <row r="36" spans="1:17" ht="15" customHeight="1" thickBot="1">
      <c r="A36" s="265" t="s">
        <v>57</v>
      </c>
      <c r="B36" s="266"/>
      <c r="C36" s="266"/>
      <c r="D36" s="266"/>
      <c r="E36" s="266"/>
      <c r="F36" s="266"/>
      <c r="G36" s="105">
        <f>G35</f>
        <v>1849736</v>
      </c>
      <c r="H36" s="37" t="s">
        <v>10</v>
      </c>
      <c r="I36" s="128">
        <f>SUM(I35:I35)</f>
        <v>76</v>
      </c>
      <c r="J36" s="128">
        <f>SUM(J35:J35)</f>
        <v>25</v>
      </c>
      <c r="K36" s="39"/>
      <c r="L36" s="40"/>
      <c r="M36" s="216"/>
      <c r="N36" s="216"/>
      <c r="O36" s="216"/>
      <c r="P36" s="216"/>
      <c r="Q36" s="217"/>
    </row>
    <row r="37" spans="1:17" ht="15" customHeight="1" thickBot="1">
      <c r="A37" s="267" t="s">
        <v>58</v>
      </c>
      <c r="B37" s="268"/>
      <c r="C37" s="268"/>
      <c r="D37" s="268"/>
      <c r="E37" s="268"/>
      <c r="F37" s="268"/>
      <c r="G37" s="18">
        <v>1849736</v>
      </c>
      <c r="H37" s="19" t="s">
        <v>10</v>
      </c>
      <c r="I37" s="19">
        <v>0</v>
      </c>
      <c r="J37" s="19">
        <v>0</v>
      </c>
      <c r="K37" s="215"/>
      <c r="L37" s="216"/>
      <c r="M37" s="213"/>
      <c r="N37" s="213"/>
      <c r="O37" s="213"/>
      <c r="P37" s="213"/>
      <c r="Q37" s="214"/>
    </row>
    <row r="38" spans="1:17" ht="15" customHeight="1">
      <c r="A38" s="249" t="s">
        <v>59</v>
      </c>
      <c r="B38" s="250"/>
      <c r="C38" s="250"/>
      <c r="D38" s="250"/>
      <c r="E38" s="250"/>
      <c r="F38" s="250"/>
      <c r="G38" s="28">
        <f>SUM(P33-G37)</f>
        <v>150264</v>
      </c>
      <c r="H38" s="269"/>
      <c r="I38" s="270"/>
      <c r="J38" s="270"/>
      <c r="K38" s="270"/>
      <c r="L38" s="270"/>
      <c r="M38" s="270"/>
      <c r="N38" s="270"/>
      <c r="O38" s="270"/>
      <c r="P38" s="270"/>
      <c r="Q38" s="271"/>
    </row>
    <row r="39" spans="1:17" ht="15" customHeight="1">
      <c r="A39" s="46"/>
      <c r="B39" s="30"/>
      <c r="C39" s="30"/>
      <c r="D39" s="30"/>
      <c r="E39" s="30"/>
      <c r="F39" s="30"/>
      <c r="G39" s="47"/>
      <c r="H39" s="48"/>
      <c r="I39" s="49"/>
      <c r="J39" s="49"/>
      <c r="K39" s="49"/>
      <c r="L39" s="49"/>
      <c r="M39" s="219"/>
      <c r="N39" s="219"/>
      <c r="O39" s="219"/>
      <c r="P39" s="219"/>
      <c r="Q39" s="51"/>
    </row>
    <row r="40" spans="1:17" ht="15">
      <c r="A40" s="52"/>
      <c r="B40" s="53"/>
      <c r="C40" s="53"/>
      <c r="D40" s="53"/>
      <c r="E40" s="53"/>
      <c r="F40" s="53"/>
      <c r="G40" s="54"/>
      <c r="H40" s="55"/>
      <c r="I40" s="55"/>
      <c r="J40" s="55"/>
      <c r="K40" s="56"/>
      <c r="L40" s="57"/>
      <c r="M40" s="272" t="s">
        <v>38</v>
      </c>
      <c r="N40" s="272"/>
      <c r="O40" s="272"/>
      <c r="P40" s="272"/>
      <c r="Q40" s="7">
        <v>27945000</v>
      </c>
    </row>
    <row r="41" spans="1:17" ht="15">
      <c r="A41" s="52"/>
      <c r="B41" s="53"/>
      <c r="C41" s="53"/>
      <c r="D41" s="53"/>
      <c r="E41" s="53"/>
      <c r="F41" s="53"/>
      <c r="G41" s="54"/>
      <c r="H41" s="55"/>
      <c r="I41" s="55"/>
      <c r="J41" s="55"/>
      <c r="K41" s="56"/>
      <c r="L41" s="57"/>
      <c r="M41" s="258" t="s">
        <v>144</v>
      </c>
      <c r="N41" s="258"/>
      <c r="O41" s="258"/>
      <c r="P41" s="258"/>
      <c r="Q41" s="58">
        <v>4000000</v>
      </c>
    </row>
    <row r="42" spans="1:17" ht="15">
      <c r="A42" s="52"/>
      <c r="B42" s="53"/>
      <c r="C42" s="53"/>
      <c r="D42" s="53"/>
      <c r="E42" s="53"/>
      <c r="F42" s="53"/>
      <c r="G42" s="54"/>
      <c r="H42" s="55"/>
      <c r="I42" s="55"/>
      <c r="J42" s="55"/>
      <c r="K42" s="56"/>
      <c r="L42" s="57"/>
      <c r="M42" s="259" t="s">
        <v>145</v>
      </c>
      <c r="N42" s="259"/>
      <c r="O42" s="259"/>
      <c r="P42" s="259"/>
      <c r="Q42" s="59">
        <v>13650000</v>
      </c>
    </row>
    <row r="43" spans="1:17" ht="15.75" customHeight="1" thickBot="1">
      <c r="A43" s="52"/>
      <c r="B43" s="53"/>
      <c r="C43" s="53"/>
      <c r="D43" s="53"/>
      <c r="E43" s="53"/>
      <c r="F43" s="53"/>
      <c r="G43" s="54"/>
      <c r="H43" s="55"/>
      <c r="I43" s="55"/>
      <c r="J43" s="55"/>
      <c r="K43" s="56"/>
      <c r="L43" s="57"/>
      <c r="M43" s="260" t="s">
        <v>43</v>
      </c>
      <c r="N43" s="260"/>
      <c r="O43" s="260"/>
      <c r="P43" s="260"/>
      <c r="Q43" s="60">
        <f>SUM(Q41:Q42)</f>
        <v>17650000</v>
      </c>
    </row>
    <row r="44" spans="1:17" ht="20.25" customHeight="1">
      <c r="A44" s="61" t="s">
        <v>15</v>
      </c>
      <c r="B44" s="53"/>
      <c r="C44" s="53"/>
      <c r="D44" s="53"/>
      <c r="E44" s="53"/>
      <c r="F44" s="53"/>
      <c r="G44" s="54"/>
      <c r="H44" s="55"/>
      <c r="I44" s="55"/>
      <c r="J44" s="55"/>
      <c r="K44" s="56"/>
      <c r="L44" s="57"/>
      <c r="M44" s="261" t="s">
        <v>37</v>
      </c>
      <c r="N44" s="261"/>
      <c r="O44" s="261"/>
      <c r="P44" s="261"/>
      <c r="Q44" s="62">
        <f>SUM(Q40+Q43)</f>
        <v>45595000</v>
      </c>
    </row>
    <row r="45" spans="1:17" ht="51">
      <c r="A45" s="10" t="s">
        <v>18</v>
      </c>
      <c r="B45" s="10" t="s">
        <v>3</v>
      </c>
      <c r="C45" s="10" t="s">
        <v>4</v>
      </c>
      <c r="D45" s="10" t="s">
        <v>5</v>
      </c>
      <c r="E45" s="10" t="s">
        <v>6</v>
      </c>
      <c r="F45" s="10" t="s">
        <v>7</v>
      </c>
      <c r="G45" s="10" t="s">
        <v>8</v>
      </c>
      <c r="H45" s="10" t="s">
        <v>9</v>
      </c>
      <c r="I45" s="10" t="s">
        <v>10</v>
      </c>
      <c r="J45" s="10" t="s">
        <v>11</v>
      </c>
      <c r="K45" s="10" t="s">
        <v>12</v>
      </c>
      <c r="L45" s="10" t="s">
        <v>13</v>
      </c>
      <c r="M45" s="262" t="s">
        <v>14</v>
      </c>
      <c r="N45" s="252"/>
      <c r="O45" s="252"/>
      <c r="P45" s="252"/>
      <c r="Q45" s="253"/>
    </row>
    <row r="46" spans="1:17" ht="15">
      <c r="A46" s="32">
        <v>19406</v>
      </c>
      <c r="B46" s="32" t="s">
        <v>46</v>
      </c>
      <c r="C46" s="106" t="s">
        <v>50</v>
      </c>
      <c r="D46" s="113" t="s">
        <v>51</v>
      </c>
      <c r="E46" s="106">
        <v>11</v>
      </c>
      <c r="F46" s="106" t="s">
        <v>52</v>
      </c>
      <c r="G46" s="107">
        <v>0</v>
      </c>
      <c r="H46" s="106" t="s">
        <v>15</v>
      </c>
      <c r="I46" s="106">
        <v>242</v>
      </c>
      <c r="J46" s="106">
        <v>22</v>
      </c>
      <c r="K46" s="108">
        <v>0.04</v>
      </c>
      <c r="L46" s="109">
        <v>43479</v>
      </c>
      <c r="M46" s="251" t="s">
        <v>163</v>
      </c>
      <c r="N46" s="252"/>
      <c r="O46" s="252"/>
      <c r="P46" s="252"/>
      <c r="Q46" s="253"/>
    </row>
    <row r="47" spans="1:17" ht="15">
      <c r="A47" s="32">
        <v>19502</v>
      </c>
      <c r="B47" s="106" t="s">
        <v>66</v>
      </c>
      <c r="C47" s="113" t="s">
        <v>63</v>
      </c>
      <c r="D47" s="113" t="s">
        <v>64</v>
      </c>
      <c r="E47" s="106">
        <v>3</v>
      </c>
      <c r="F47" s="106" t="s">
        <v>52</v>
      </c>
      <c r="G47" s="107">
        <v>0</v>
      </c>
      <c r="H47" s="106" t="s">
        <v>15</v>
      </c>
      <c r="I47" s="106">
        <v>126</v>
      </c>
      <c r="J47" s="106">
        <v>3</v>
      </c>
      <c r="K47" s="108">
        <v>0.09</v>
      </c>
      <c r="L47" s="109">
        <v>43525</v>
      </c>
      <c r="M47" s="251" t="s">
        <v>188</v>
      </c>
      <c r="N47" s="252"/>
      <c r="O47" s="252"/>
      <c r="P47" s="252"/>
      <c r="Q47" s="253"/>
    </row>
    <row r="48" spans="1:17" ht="15">
      <c r="A48" s="32">
        <v>19409</v>
      </c>
      <c r="B48" s="106" t="s">
        <v>71</v>
      </c>
      <c r="C48" s="106" t="s">
        <v>72</v>
      </c>
      <c r="D48" s="106" t="s">
        <v>73</v>
      </c>
      <c r="E48" s="106">
        <v>4</v>
      </c>
      <c r="F48" s="106" t="s">
        <v>74</v>
      </c>
      <c r="G48" s="107">
        <v>4000000</v>
      </c>
      <c r="H48" s="106" t="s">
        <v>15</v>
      </c>
      <c r="I48" s="106">
        <v>93</v>
      </c>
      <c r="J48" s="106">
        <v>25</v>
      </c>
      <c r="K48" s="108">
        <v>0.04</v>
      </c>
      <c r="L48" s="109">
        <v>43532</v>
      </c>
      <c r="M48" s="251" t="s">
        <v>151</v>
      </c>
      <c r="N48" s="256"/>
      <c r="O48" s="256"/>
      <c r="P48" s="256"/>
      <c r="Q48" s="257"/>
    </row>
    <row r="49" spans="1:17" ht="15" customHeight="1">
      <c r="A49" s="32">
        <v>19504</v>
      </c>
      <c r="B49" s="32" t="s">
        <v>68</v>
      </c>
      <c r="C49" s="106" t="s">
        <v>69</v>
      </c>
      <c r="D49" s="113" t="s">
        <v>51</v>
      </c>
      <c r="E49" s="106">
        <v>11</v>
      </c>
      <c r="F49" s="106" t="s">
        <v>52</v>
      </c>
      <c r="G49" s="107">
        <v>1650000</v>
      </c>
      <c r="H49" s="106" t="s">
        <v>70</v>
      </c>
      <c r="I49" s="106">
        <v>114</v>
      </c>
      <c r="J49" s="106">
        <v>11</v>
      </c>
      <c r="K49" s="108">
        <v>0.09</v>
      </c>
      <c r="L49" s="109">
        <v>43535</v>
      </c>
      <c r="M49" s="251" t="s">
        <v>152</v>
      </c>
      <c r="N49" s="252"/>
      <c r="O49" s="252"/>
      <c r="P49" s="252"/>
      <c r="Q49" s="253"/>
    </row>
    <row r="50" spans="1:17" ht="15">
      <c r="A50" s="32">
        <v>19418</v>
      </c>
      <c r="B50" s="32" t="s">
        <v>82</v>
      </c>
      <c r="C50" s="113" t="s">
        <v>80</v>
      </c>
      <c r="D50" s="106" t="s">
        <v>81</v>
      </c>
      <c r="E50" s="106">
        <v>7</v>
      </c>
      <c r="F50" s="106" t="s">
        <v>52</v>
      </c>
      <c r="G50" s="107">
        <v>4000000</v>
      </c>
      <c r="H50" s="106" t="s">
        <v>15</v>
      </c>
      <c r="I50" s="106">
        <v>204</v>
      </c>
      <c r="J50" s="106">
        <v>67</v>
      </c>
      <c r="K50" s="108">
        <v>0.04</v>
      </c>
      <c r="L50" s="109">
        <v>43539</v>
      </c>
      <c r="M50" s="251" t="s">
        <v>200</v>
      </c>
      <c r="N50" s="252"/>
      <c r="O50" s="252"/>
      <c r="P50" s="252"/>
      <c r="Q50" s="253"/>
    </row>
    <row r="51" spans="1:17" ht="15">
      <c r="A51" s="32">
        <v>19051</v>
      </c>
      <c r="B51" s="32" t="s">
        <v>84</v>
      </c>
      <c r="C51" s="182" t="s">
        <v>85</v>
      </c>
      <c r="D51" s="106" t="s">
        <v>54</v>
      </c>
      <c r="E51" s="106">
        <v>10</v>
      </c>
      <c r="F51" s="106" t="s">
        <v>133</v>
      </c>
      <c r="G51" s="107">
        <v>2500000</v>
      </c>
      <c r="H51" s="106" t="s">
        <v>15</v>
      </c>
      <c r="I51" s="106">
        <v>99</v>
      </c>
      <c r="J51" s="106">
        <v>14</v>
      </c>
      <c r="K51" s="108">
        <v>0.09</v>
      </c>
      <c r="L51" s="109">
        <v>43557</v>
      </c>
      <c r="M51" s="254" t="s">
        <v>178</v>
      </c>
      <c r="N51" s="255"/>
      <c r="O51" s="255"/>
      <c r="P51" s="255"/>
      <c r="Q51" s="255"/>
    </row>
    <row r="52" spans="1:17" ht="15">
      <c r="A52" s="32">
        <v>19235</v>
      </c>
      <c r="B52" s="135" t="s">
        <v>86</v>
      </c>
      <c r="C52" s="106" t="s">
        <v>87</v>
      </c>
      <c r="D52" s="106" t="s">
        <v>88</v>
      </c>
      <c r="E52" s="106">
        <v>1</v>
      </c>
      <c r="F52" s="106" t="s">
        <v>52</v>
      </c>
      <c r="G52" s="107">
        <v>950000</v>
      </c>
      <c r="H52" s="106" t="s">
        <v>15</v>
      </c>
      <c r="I52" s="106">
        <v>40</v>
      </c>
      <c r="J52" s="106">
        <v>10</v>
      </c>
      <c r="K52" s="108">
        <v>0.09</v>
      </c>
      <c r="L52" s="109">
        <v>43557</v>
      </c>
      <c r="M52" s="254" t="s">
        <v>178</v>
      </c>
      <c r="N52" s="255"/>
      <c r="O52" s="255"/>
      <c r="P52" s="255"/>
      <c r="Q52" s="255"/>
    </row>
    <row r="53" spans="1:17" ht="15" customHeight="1">
      <c r="A53" s="32">
        <v>19338</v>
      </c>
      <c r="B53" s="32" t="s">
        <v>92</v>
      </c>
      <c r="C53" s="106" t="s">
        <v>93</v>
      </c>
      <c r="D53" s="106" t="s">
        <v>94</v>
      </c>
      <c r="E53" s="106">
        <v>3</v>
      </c>
      <c r="F53" s="106" t="s">
        <v>52</v>
      </c>
      <c r="G53" s="107">
        <v>1150000</v>
      </c>
      <c r="H53" s="106" t="s">
        <v>70</v>
      </c>
      <c r="I53" s="106">
        <v>68</v>
      </c>
      <c r="J53" s="106">
        <v>10</v>
      </c>
      <c r="K53" s="108">
        <v>0.09</v>
      </c>
      <c r="L53" s="16" t="s">
        <v>186</v>
      </c>
      <c r="M53" s="254" t="s">
        <v>193</v>
      </c>
      <c r="N53" s="255"/>
      <c r="O53" s="255"/>
      <c r="P53" s="255"/>
      <c r="Q53" s="255"/>
    </row>
    <row r="54" spans="1:17" ht="15">
      <c r="A54" s="32">
        <v>19214</v>
      </c>
      <c r="B54" s="32" t="s">
        <v>95</v>
      </c>
      <c r="C54" s="106" t="s">
        <v>93</v>
      </c>
      <c r="D54" s="106" t="s">
        <v>94</v>
      </c>
      <c r="E54" s="106">
        <v>3</v>
      </c>
      <c r="F54" s="106" t="s">
        <v>52</v>
      </c>
      <c r="G54" s="107">
        <v>3400000</v>
      </c>
      <c r="H54" s="106" t="s">
        <v>70</v>
      </c>
      <c r="I54" s="106">
        <v>48</v>
      </c>
      <c r="J54" s="106">
        <v>21</v>
      </c>
      <c r="K54" s="108">
        <v>0.09</v>
      </c>
      <c r="L54" s="109">
        <v>43557</v>
      </c>
      <c r="M54" s="254" t="s">
        <v>178</v>
      </c>
      <c r="N54" s="255"/>
      <c r="O54" s="255"/>
      <c r="P54" s="255"/>
      <c r="Q54" s="255"/>
    </row>
    <row r="55" spans="1:17" ht="15" customHeight="1">
      <c r="A55" s="32">
        <v>19285</v>
      </c>
      <c r="B55" s="32" t="s">
        <v>96</v>
      </c>
      <c r="C55" s="113" t="s">
        <v>97</v>
      </c>
      <c r="D55" s="113" t="s">
        <v>98</v>
      </c>
      <c r="E55" s="106">
        <v>3</v>
      </c>
      <c r="F55" s="106" t="s">
        <v>52</v>
      </c>
      <c r="G55" s="107">
        <v>0</v>
      </c>
      <c r="H55" s="106" t="s">
        <v>70</v>
      </c>
      <c r="I55" s="106">
        <v>88</v>
      </c>
      <c r="J55" s="106">
        <v>24</v>
      </c>
      <c r="K55" s="108">
        <v>0.09</v>
      </c>
      <c r="L55" s="210">
        <v>43557</v>
      </c>
      <c r="M55" s="251" t="s">
        <v>187</v>
      </c>
      <c r="N55" s="252"/>
      <c r="O55" s="252"/>
      <c r="P55" s="252"/>
      <c r="Q55" s="253"/>
    </row>
    <row r="56" spans="1:17" ht="15" customHeight="1">
      <c r="A56" s="32">
        <v>19126</v>
      </c>
      <c r="B56" s="32" t="s">
        <v>100</v>
      </c>
      <c r="C56" s="113" t="s">
        <v>99</v>
      </c>
      <c r="D56" s="113" t="s">
        <v>98</v>
      </c>
      <c r="E56" s="106">
        <v>3</v>
      </c>
      <c r="F56" s="106" t="s">
        <v>52</v>
      </c>
      <c r="G56" s="107">
        <v>0</v>
      </c>
      <c r="H56" s="106" t="s">
        <v>15</v>
      </c>
      <c r="I56" s="106">
        <v>75</v>
      </c>
      <c r="J56" s="106">
        <v>67</v>
      </c>
      <c r="K56" s="108">
        <v>0.09</v>
      </c>
      <c r="L56" s="210">
        <v>43557</v>
      </c>
      <c r="M56" s="251" t="s">
        <v>187</v>
      </c>
      <c r="N56" s="252"/>
      <c r="O56" s="252"/>
      <c r="P56" s="252"/>
      <c r="Q56" s="253"/>
    </row>
    <row r="57" spans="1:17" ht="15" customHeight="1">
      <c r="A57" s="32">
        <v>19009</v>
      </c>
      <c r="B57" s="32" t="s">
        <v>102</v>
      </c>
      <c r="C57" s="113" t="s">
        <v>97</v>
      </c>
      <c r="D57" s="113" t="s">
        <v>98</v>
      </c>
      <c r="E57" s="106">
        <v>3</v>
      </c>
      <c r="F57" s="106" t="s">
        <v>52</v>
      </c>
      <c r="G57" s="107">
        <v>0</v>
      </c>
      <c r="H57" s="106" t="s">
        <v>15</v>
      </c>
      <c r="I57" s="106">
        <v>99</v>
      </c>
      <c r="J57" s="106">
        <v>8</v>
      </c>
      <c r="K57" s="108">
        <v>0.09</v>
      </c>
      <c r="L57" s="210">
        <v>43557</v>
      </c>
      <c r="M57" s="251" t="s">
        <v>187</v>
      </c>
      <c r="N57" s="252"/>
      <c r="O57" s="252"/>
      <c r="P57" s="252"/>
      <c r="Q57" s="253"/>
    </row>
    <row r="58" spans="1:17" ht="15">
      <c r="A58" s="32">
        <v>19234</v>
      </c>
      <c r="B58" s="32" t="s">
        <v>103</v>
      </c>
      <c r="C58" s="106" t="s">
        <v>104</v>
      </c>
      <c r="D58" s="106" t="s">
        <v>105</v>
      </c>
      <c r="E58" s="106">
        <v>3</v>
      </c>
      <c r="F58" s="106" t="s">
        <v>52</v>
      </c>
      <c r="G58" s="107">
        <v>1050000</v>
      </c>
      <c r="H58" s="106" t="s">
        <v>70</v>
      </c>
      <c r="I58" s="106">
        <v>83</v>
      </c>
      <c r="J58" s="106">
        <v>11</v>
      </c>
      <c r="K58" s="108">
        <v>0.09</v>
      </c>
      <c r="L58" s="109">
        <v>43557</v>
      </c>
      <c r="M58" s="254" t="s">
        <v>178</v>
      </c>
      <c r="N58" s="255"/>
      <c r="O58" s="255"/>
      <c r="P58" s="255"/>
      <c r="Q58" s="255"/>
    </row>
    <row r="59" spans="1:17" ht="15">
      <c r="A59" s="32">
        <v>19236</v>
      </c>
      <c r="B59" s="32" t="s">
        <v>106</v>
      </c>
      <c r="C59" s="106" t="s">
        <v>107</v>
      </c>
      <c r="D59" s="106" t="s">
        <v>108</v>
      </c>
      <c r="E59" s="106">
        <v>4</v>
      </c>
      <c r="F59" s="106" t="s">
        <v>52</v>
      </c>
      <c r="G59" s="107">
        <v>950000</v>
      </c>
      <c r="H59" s="106" t="s">
        <v>70</v>
      </c>
      <c r="I59" s="106">
        <v>48</v>
      </c>
      <c r="J59" s="106">
        <v>10</v>
      </c>
      <c r="K59" s="108">
        <v>0.09</v>
      </c>
      <c r="L59" s="109">
        <v>43557</v>
      </c>
      <c r="M59" s="254" t="s">
        <v>178</v>
      </c>
      <c r="N59" s="255"/>
      <c r="O59" s="255"/>
      <c r="P59" s="255"/>
      <c r="Q59" s="255"/>
    </row>
    <row r="60" spans="1:17" ht="15" customHeight="1">
      <c r="A60" s="32">
        <v>19365</v>
      </c>
      <c r="B60" s="32" t="s">
        <v>109</v>
      </c>
      <c r="C60" s="106" t="s">
        <v>110</v>
      </c>
      <c r="D60" s="106" t="s">
        <v>111</v>
      </c>
      <c r="E60" s="106">
        <v>6</v>
      </c>
      <c r="F60" s="106" t="s">
        <v>52</v>
      </c>
      <c r="G60" s="107">
        <v>2525000</v>
      </c>
      <c r="H60" s="106" t="s">
        <v>70</v>
      </c>
      <c r="I60" s="106">
        <v>48</v>
      </c>
      <c r="J60" s="106">
        <v>19</v>
      </c>
      <c r="K60" s="108">
        <v>0.09</v>
      </c>
      <c r="L60" s="109">
        <v>43557</v>
      </c>
      <c r="M60" s="254" t="s">
        <v>178</v>
      </c>
      <c r="N60" s="255"/>
      <c r="O60" s="255"/>
      <c r="P60" s="255"/>
      <c r="Q60" s="255"/>
    </row>
    <row r="61" spans="1:17" ht="15" customHeight="1">
      <c r="A61" s="32">
        <v>19179</v>
      </c>
      <c r="B61" s="32" t="s">
        <v>116</v>
      </c>
      <c r="C61" s="106" t="s">
        <v>117</v>
      </c>
      <c r="D61" s="106" t="s">
        <v>117</v>
      </c>
      <c r="E61" s="106">
        <v>7</v>
      </c>
      <c r="F61" s="106" t="s">
        <v>52</v>
      </c>
      <c r="G61" s="107">
        <v>3000000</v>
      </c>
      <c r="H61" s="106" t="s">
        <v>70</v>
      </c>
      <c r="I61" s="106">
        <v>36</v>
      </c>
      <c r="J61" s="106">
        <v>17</v>
      </c>
      <c r="K61" s="108">
        <v>0.09</v>
      </c>
      <c r="L61" s="109">
        <v>43557</v>
      </c>
      <c r="M61" s="254" t="s">
        <v>178</v>
      </c>
      <c r="N61" s="255"/>
      <c r="O61" s="255"/>
      <c r="P61" s="255"/>
      <c r="Q61" s="255"/>
    </row>
    <row r="62" spans="1:17" ht="15">
      <c r="A62" s="32">
        <v>19095</v>
      </c>
      <c r="B62" s="32" t="s">
        <v>118</v>
      </c>
      <c r="C62" s="106" t="s">
        <v>119</v>
      </c>
      <c r="D62" s="106" t="s">
        <v>120</v>
      </c>
      <c r="E62" s="106">
        <v>7</v>
      </c>
      <c r="F62" s="106" t="s">
        <v>52</v>
      </c>
      <c r="G62" s="107">
        <v>0</v>
      </c>
      <c r="H62" s="106" t="s">
        <v>70</v>
      </c>
      <c r="I62" s="106">
        <v>57</v>
      </c>
      <c r="J62" s="106">
        <v>40</v>
      </c>
      <c r="K62" s="108">
        <v>0.09</v>
      </c>
      <c r="L62" s="109">
        <v>43557</v>
      </c>
      <c r="M62" s="251" t="s">
        <v>170</v>
      </c>
      <c r="N62" s="252"/>
      <c r="O62" s="252"/>
      <c r="P62" s="252"/>
      <c r="Q62" s="253"/>
    </row>
    <row r="63" spans="1:17" ht="15">
      <c r="A63" s="32">
        <v>19180</v>
      </c>
      <c r="B63" s="32" t="s">
        <v>122</v>
      </c>
      <c r="C63" s="113" t="s">
        <v>80</v>
      </c>
      <c r="D63" s="106" t="s">
        <v>81</v>
      </c>
      <c r="E63" s="106">
        <v>7</v>
      </c>
      <c r="F63" s="106" t="s">
        <v>52</v>
      </c>
      <c r="G63" s="107">
        <v>0</v>
      </c>
      <c r="H63" s="106" t="s">
        <v>15</v>
      </c>
      <c r="I63" s="106">
        <v>100</v>
      </c>
      <c r="J63" s="106">
        <v>30</v>
      </c>
      <c r="K63" s="108">
        <v>0.09</v>
      </c>
      <c r="L63" s="109">
        <v>43557</v>
      </c>
      <c r="M63" s="251" t="s">
        <v>169</v>
      </c>
      <c r="N63" s="252"/>
      <c r="O63" s="252"/>
      <c r="P63" s="252"/>
      <c r="Q63" s="253"/>
    </row>
    <row r="64" spans="1:17" ht="15">
      <c r="A64" s="32">
        <v>19238</v>
      </c>
      <c r="B64" s="32" t="s">
        <v>123</v>
      </c>
      <c r="C64" s="106" t="s">
        <v>124</v>
      </c>
      <c r="D64" s="106" t="s">
        <v>125</v>
      </c>
      <c r="E64" s="106">
        <v>8</v>
      </c>
      <c r="F64" s="106" t="s">
        <v>52</v>
      </c>
      <c r="G64" s="107">
        <v>2850000</v>
      </c>
      <c r="H64" s="106" t="s">
        <v>70</v>
      </c>
      <c r="I64" s="106">
        <v>38</v>
      </c>
      <c r="J64" s="106">
        <v>30</v>
      </c>
      <c r="K64" s="108">
        <v>0.09</v>
      </c>
      <c r="L64" s="109">
        <v>43557</v>
      </c>
      <c r="M64" s="254" t="s">
        <v>178</v>
      </c>
      <c r="N64" s="255"/>
      <c r="O64" s="255"/>
      <c r="P64" s="255"/>
      <c r="Q64" s="255"/>
    </row>
    <row r="65" spans="1:17" ht="15">
      <c r="A65" s="32">
        <v>19304</v>
      </c>
      <c r="B65" s="32" t="s">
        <v>153</v>
      </c>
      <c r="C65" s="106" t="s">
        <v>154</v>
      </c>
      <c r="D65" s="106" t="s">
        <v>155</v>
      </c>
      <c r="E65" s="106">
        <v>9</v>
      </c>
      <c r="F65" s="106" t="s">
        <v>52</v>
      </c>
      <c r="G65" s="107">
        <v>1700000</v>
      </c>
      <c r="H65" s="106" t="s">
        <v>70</v>
      </c>
      <c r="I65" s="106">
        <v>30</v>
      </c>
      <c r="J65" s="106">
        <v>11</v>
      </c>
      <c r="K65" s="108">
        <v>0.09</v>
      </c>
      <c r="L65" s="109">
        <v>43557</v>
      </c>
      <c r="M65" s="254" t="s">
        <v>178</v>
      </c>
      <c r="N65" s="255"/>
      <c r="O65" s="255"/>
      <c r="P65" s="255"/>
      <c r="Q65" s="255"/>
    </row>
    <row r="66" spans="1:17" ht="15">
      <c r="A66" s="32">
        <v>19136</v>
      </c>
      <c r="B66" s="32" t="s">
        <v>129</v>
      </c>
      <c r="C66" s="113" t="s">
        <v>76</v>
      </c>
      <c r="D66" s="113" t="s">
        <v>77</v>
      </c>
      <c r="E66" s="106">
        <v>9</v>
      </c>
      <c r="F66" s="106" t="s">
        <v>52</v>
      </c>
      <c r="G66" s="107">
        <v>0</v>
      </c>
      <c r="H66" s="106" t="s">
        <v>15</v>
      </c>
      <c r="I66" s="106">
        <v>69</v>
      </c>
      <c r="J66" s="106">
        <v>67</v>
      </c>
      <c r="K66" s="108">
        <v>0.09</v>
      </c>
      <c r="L66" s="210">
        <v>43557</v>
      </c>
      <c r="M66" s="251" t="s">
        <v>187</v>
      </c>
      <c r="N66" s="252"/>
      <c r="O66" s="252"/>
      <c r="P66" s="252"/>
      <c r="Q66" s="253"/>
    </row>
    <row r="67" spans="1:17" ht="15">
      <c r="A67" s="32">
        <v>19139</v>
      </c>
      <c r="B67" s="32" t="s">
        <v>130</v>
      </c>
      <c r="C67" s="113" t="s">
        <v>76</v>
      </c>
      <c r="D67" s="113" t="s">
        <v>77</v>
      </c>
      <c r="E67" s="106">
        <v>9</v>
      </c>
      <c r="F67" s="106" t="s">
        <v>52</v>
      </c>
      <c r="G67" s="107">
        <v>4000000</v>
      </c>
      <c r="H67" s="106" t="s">
        <v>15</v>
      </c>
      <c r="I67" s="106">
        <v>74</v>
      </c>
      <c r="J67" s="106">
        <v>69</v>
      </c>
      <c r="K67" s="108">
        <v>0.09</v>
      </c>
      <c r="L67" s="16" t="s">
        <v>186</v>
      </c>
      <c r="M67" s="254" t="s">
        <v>193</v>
      </c>
      <c r="N67" s="255"/>
      <c r="O67" s="255"/>
      <c r="P67" s="255"/>
      <c r="Q67" s="255"/>
    </row>
    <row r="68" spans="1:17" ht="15">
      <c r="A68" s="32">
        <v>19332</v>
      </c>
      <c r="B68" s="32" t="s">
        <v>131</v>
      </c>
      <c r="C68" s="182" t="s">
        <v>85</v>
      </c>
      <c r="D68" s="106" t="s">
        <v>54</v>
      </c>
      <c r="E68" s="106">
        <v>10</v>
      </c>
      <c r="F68" s="106" t="s">
        <v>133</v>
      </c>
      <c r="G68" s="107">
        <v>2475000</v>
      </c>
      <c r="H68" s="106" t="s">
        <v>70</v>
      </c>
      <c r="I68" s="106">
        <v>42</v>
      </c>
      <c r="J68" s="106">
        <v>15</v>
      </c>
      <c r="K68" s="108">
        <v>0.09</v>
      </c>
      <c r="L68" s="109">
        <v>43557</v>
      </c>
      <c r="M68" s="254" t="s">
        <v>178</v>
      </c>
      <c r="N68" s="255"/>
      <c r="O68" s="255"/>
      <c r="P68" s="255"/>
      <c r="Q68" s="255"/>
    </row>
    <row r="69" spans="1:17" ht="15">
      <c r="A69" s="32">
        <v>19367</v>
      </c>
      <c r="B69" s="32" t="s">
        <v>132</v>
      </c>
      <c r="C69" s="182" t="s">
        <v>85</v>
      </c>
      <c r="D69" s="106" t="s">
        <v>54</v>
      </c>
      <c r="E69" s="106">
        <v>10</v>
      </c>
      <c r="F69" s="106" t="s">
        <v>52</v>
      </c>
      <c r="G69" s="107">
        <v>3800000</v>
      </c>
      <c r="H69" s="106" t="s">
        <v>70</v>
      </c>
      <c r="I69" s="106">
        <v>60</v>
      </c>
      <c r="J69" s="106">
        <v>23</v>
      </c>
      <c r="K69" s="108">
        <v>0.09</v>
      </c>
      <c r="L69" s="109">
        <v>43557</v>
      </c>
      <c r="M69" s="254" t="s">
        <v>178</v>
      </c>
      <c r="N69" s="255"/>
      <c r="O69" s="255"/>
      <c r="P69" s="255"/>
      <c r="Q69" s="255"/>
    </row>
    <row r="70" spans="1:17" ht="15">
      <c r="A70" s="32">
        <v>19330</v>
      </c>
      <c r="B70" s="32" t="s">
        <v>138</v>
      </c>
      <c r="C70" s="113" t="s">
        <v>139</v>
      </c>
      <c r="D70" s="106" t="s">
        <v>51</v>
      </c>
      <c r="E70" s="106">
        <v>11</v>
      </c>
      <c r="F70" s="106" t="s">
        <v>52</v>
      </c>
      <c r="G70" s="107">
        <v>0</v>
      </c>
      <c r="H70" s="106" t="s">
        <v>70</v>
      </c>
      <c r="I70" s="106">
        <v>90</v>
      </c>
      <c r="J70" s="106">
        <v>6</v>
      </c>
      <c r="K70" s="108">
        <v>0.09</v>
      </c>
      <c r="L70" s="109">
        <v>43557</v>
      </c>
      <c r="M70" s="251" t="s">
        <v>187</v>
      </c>
      <c r="N70" s="252"/>
      <c r="O70" s="252"/>
      <c r="P70" s="252"/>
      <c r="Q70" s="253"/>
    </row>
    <row r="71" spans="1:17" ht="15">
      <c r="A71" s="32">
        <v>19331</v>
      </c>
      <c r="B71" s="32" t="s">
        <v>140</v>
      </c>
      <c r="C71" s="113" t="s">
        <v>139</v>
      </c>
      <c r="D71" s="106" t="s">
        <v>51</v>
      </c>
      <c r="E71" s="106">
        <v>11</v>
      </c>
      <c r="F71" s="106" t="s">
        <v>52</v>
      </c>
      <c r="G71" s="107">
        <v>0</v>
      </c>
      <c r="H71" s="106" t="s">
        <v>15</v>
      </c>
      <c r="I71" s="106">
        <v>72</v>
      </c>
      <c r="J71" s="106">
        <v>11</v>
      </c>
      <c r="K71" s="108">
        <v>0.09</v>
      </c>
      <c r="L71" s="109">
        <v>43557</v>
      </c>
      <c r="M71" s="251" t="s">
        <v>187</v>
      </c>
      <c r="N71" s="252"/>
      <c r="O71" s="252"/>
      <c r="P71" s="252"/>
      <c r="Q71" s="253"/>
    </row>
    <row r="72" spans="1:17" ht="15">
      <c r="A72" s="32">
        <v>19202</v>
      </c>
      <c r="B72" s="32" t="s">
        <v>141</v>
      </c>
      <c r="C72" s="106" t="s">
        <v>142</v>
      </c>
      <c r="D72" s="106" t="s">
        <v>143</v>
      </c>
      <c r="E72" s="106">
        <v>12</v>
      </c>
      <c r="F72" s="106" t="s">
        <v>52</v>
      </c>
      <c r="G72" s="107">
        <v>2745000</v>
      </c>
      <c r="H72" s="106" t="s">
        <v>70</v>
      </c>
      <c r="I72" s="106">
        <v>66</v>
      </c>
      <c r="J72" s="106">
        <v>20</v>
      </c>
      <c r="K72" s="108">
        <v>0.09</v>
      </c>
      <c r="L72" s="109">
        <v>43557</v>
      </c>
      <c r="M72" s="254" t="s">
        <v>178</v>
      </c>
      <c r="N72" s="255"/>
      <c r="O72" s="255"/>
      <c r="P72" s="255"/>
      <c r="Q72" s="255"/>
    </row>
    <row r="73" spans="1:17" ht="15">
      <c r="A73" s="32">
        <v>19468</v>
      </c>
      <c r="B73" s="32" t="s">
        <v>192</v>
      </c>
      <c r="C73" s="106" t="s">
        <v>76</v>
      </c>
      <c r="D73" s="106" t="s">
        <v>77</v>
      </c>
      <c r="E73" s="106">
        <v>9</v>
      </c>
      <c r="F73" s="106" t="s">
        <v>52</v>
      </c>
      <c r="G73" s="107">
        <v>4000000</v>
      </c>
      <c r="H73" s="106" t="s">
        <v>15</v>
      </c>
      <c r="I73" s="106">
        <v>200</v>
      </c>
      <c r="J73" s="106">
        <v>23</v>
      </c>
      <c r="K73" s="108">
        <v>0.04</v>
      </c>
      <c r="L73" s="109">
        <v>43700</v>
      </c>
      <c r="M73" s="254"/>
      <c r="N73" s="255"/>
      <c r="O73" s="255"/>
      <c r="P73" s="255"/>
      <c r="Q73" s="255"/>
    </row>
    <row r="74" spans="1:17" ht="15.75" thickBot="1">
      <c r="A74" s="32">
        <v>19610</v>
      </c>
      <c r="B74" s="32" t="s">
        <v>195</v>
      </c>
      <c r="C74" s="106" t="s">
        <v>85</v>
      </c>
      <c r="D74" s="106" t="s">
        <v>54</v>
      </c>
      <c r="E74" s="106">
        <v>10</v>
      </c>
      <c r="F74" s="106" t="s">
        <v>52</v>
      </c>
      <c r="G74" s="107">
        <v>4000000</v>
      </c>
      <c r="H74" s="106" t="s">
        <v>70</v>
      </c>
      <c r="I74" s="106">
        <v>112</v>
      </c>
      <c r="J74" s="106">
        <v>28</v>
      </c>
      <c r="K74" s="108">
        <v>0.04</v>
      </c>
      <c r="L74" s="109">
        <v>43717</v>
      </c>
      <c r="M74" s="254"/>
      <c r="N74" s="255"/>
      <c r="O74" s="255"/>
      <c r="P74" s="255"/>
      <c r="Q74" s="255"/>
    </row>
    <row r="75" spans="1:17" ht="15">
      <c r="A75" s="243" t="s">
        <v>189</v>
      </c>
      <c r="B75" s="244"/>
      <c r="C75" s="244"/>
      <c r="D75" s="244"/>
      <c r="E75" s="244"/>
      <c r="F75" s="244"/>
      <c r="G75" s="63">
        <f>SUM(G48,G51,G52,G53,G54,G58,G59,G60,G61,G62,G64,G65,G68,G69,G72)</f>
        <v>33095000</v>
      </c>
      <c r="H75" s="64" t="s">
        <v>10</v>
      </c>
      <c r="I75" s="126">
        <f>SUM(I48,I52,I53,I54,I58,I59,I60,I61,I62,I64,I65,I72)</f>
        <v>655</v>
      </c>
      <c r="J75" s="126">
        <f>SUM(J48,J52,J53,J54,J58,J59,J60,J61,J62,J64,J65,J72)</f>
        <v>224</v>
      </c>
      <c r="K75" s="66"/>
      <c r="L75" s="67"/>
      <c r="M75" s="67"/>
      <c r="N75" s="67"/>
      <c r="O75" s="67"/>
      <c r="P75" s="67"/>
      <c r="Q75" s="68"/>
    </row>
    <row r="76" spans="1:17" ht="15">
      <c r="A76" s="245" t="s">
        <v>190</v>
      </c>
      <c r="B76" s="246"/>
      <c r="C76" s="246"/>
      <c r="D76" s="246"/>
      <c r="E76" s="246"/>
      <c r="F76" s="246"/>
      <c r="G76" s="33">
        <f>SUM(G46,G47,G49,G50,G55,G56,G57,G63,G66,G67,G70,G71,G73,G74)</f>
        <v>17650000</v>
      </c>
      <c r="H76" s="69" t="s">
        <v>10</v>
      </c>
      <c r="I76" s="127">
        <f>SUM(I46,I47,I49,I50,I55,I56,I57,I63,I66,I67,I70,I71,I74)</f>
        <v>1465</v>
      </c>
      <c r="J76" s="127">
        <f>SUM(J46,J47,J49,J50,J55,J56,J57,J63,J66,J67,J70,J71,J74)</f>
        <v>413</v>
      </c>
      <c r="K76" s="71"/>
      <c r="L76" s="72"/>
      <c r="M76" s="73"/>
      <c r="N76" s="73"/>
      <c r="O76" s="73"/>
      <c r="P76" s="73"/>
      <c r="Q76" s="74"/>
    </row>
    <row r="77" spans="1:17" ht="16.5" thickBot="1">
      <c r="A77" s="241" t="s">
        <v>191</v>
      </c>
      <c r="B77" s="242"/>
      <c r="C77" s="242"/>
      <c r="D77" s="242"/>
      <c r="E77" s="242"/>
      <c r="F77" s="242"/>
      <c r="G77" s="111">
        <f>SUM(G75:G76)</f>
        <v>50745000</v>
      </c>
      <c r="H77" s="75" t="s">
        <v>10</v>
      </c>
      <c r="I77" s="131">
        <f>SUM(I75:I76)</f>
        <v>2120</v>
      </c>
      <c r="J77" s="131">
        <f>SUM(J75:J76)</f>
        <v>637</v>
      </c>
      <c r="K77" s="77"/>
      <c r="L77" s="78"/>
      <c r="M77" s="78"/>
      <c r="N77" s="78"/>
      <c r="O77" s="78"/>
      <c r="P77" s="78"/>
      <c r="Q77" s="79"/>
    </row>
    <row r="78" spans="1:17" ht="15" customHeight="1">
      <c r="A78" s="243" t="s">
        <v>27</v>
      </c>
      <c r="B78" s="244"/>
      <c r="C78" s="244"/>
      <c r="D78" s="244"/>
      <c r="E78" s="244"/>
      <c r="F78" s="244"/>
      <c r="G78" s="110">
        <f>SUM(G51,G52,G54,G58,G59,G60,G61,G64,G65,G68,G69,G72)</f>
        <v>27945000</v>
      </c>
      <c r="H78" s="64" t="s">
        <v>10</v>
      </c>
      <c r="I78" s="132">
        <f>SUM(I51,I52,I54,I58,I59,I60,I61,I64,I65,I68,I69,I72)</f>
        <v>638</v>
      </c>
      <c r="J78" s="132">
        <f>SUM(J51,J52,J54,J58,J59,J60,J61,J64,J65,J68,J69,J72)</f>
        <v>201</v>
      </c>
      <c r="K78" s="81"/>
      <c r="L78" s="213"/>
      <c r="M78" s="213"/>
      <c r="N78" s="213"/>
      <c r="O78" s="213"/>
      <c r="P78" s="213"/>
      <c r="Q78" s="214"/>
    </row>
    <row r="79" spans="1:17" ht="15" customHeight="1">
      <c r="A79" s="245" t="s">
        <v>28</v>
      </c>
      <c r="B79" s="246"/>
      <c r="C79" s="246"/>
      <c r="D79" s="246"/>
      <c r="E79" s="246"/>
      <c r="F79" s="246"/>
      <c r="G79" s="82">
        <f>G49+G50</f>
        <v>5650000</v>
      </c>
      <c r="H79" s="69" t="s">
        <v>10</v>
      </c>
      <c r="I79" s="133">
        <f>I49+I50</f>
        <v>318</v>
      </c>
      <c r="J79" s="133">
        <f>J49+J50</f>
        <v>78</v>
      </c>
      <c r="K79" s="84"/>
      <c r="L79" s="73"/>
      <c r="M79" s="85"/>
      <c r="N79" s="85"/>
      <c r="O79" s="85"/>
      <c r="P79" s="85"/>
      <c r="Q79" s="86"/>
    </row>
    <row r="80" spans="1:17" ht="15" customHeight="1" thickBot="1">
      <c r="A80" s="247" t="s">
        <v>29</v>
      </c>
      <c r="B80" s="248"/>
      <c r="C80" s="248"/>
      <c r="D80" s="248"/>
      <c r="E80" s="248"/>
      <c r="F80" s="248"/>
      <c r="G80" s="116">
        <f>G48</f>
        <v>4000000</v>
      </c>
      <c r="H80" s="88" t="s">
        <v>10</v>
      </c>
      <c r="I80" s="88">
        <f>I48</f>
        <v>93</v>
      </c>
      <c r="J80" s="134">
        <f>J48</f>
        <v>25</v>
      </c>
      <c r="K80" s="91"/>
      <c r="L80" s="92"/>
      <c r="M80" s="92"/>
      <c r="N80" s="92"/>
      <c r="O80" s="92"/>
      <c r="P80" s="92"/>
      <c r="Q80" s="93"/>
    </row>
    <row r="81" spans="1:17" ht="15">
      <c r="A81" s="249" t="s">
        <v>30</v>
      </c>
      <c r="B81" s="250"/>
      <c r="C81" s="250"/>
      <c r="D81" s="250"/>
      <c r="E81" s="250"/>
      <c r="F81" s="250"/>
      <c r="G81" s="114">
        <f>Q40-G78</f>
        <v>0</v>
      </c>
      <c r="H81" s="212"/>
      <c r="I81" s="213"/>
      <c r="J81" s="213"/>
      <c r="K81" s="96"/>
      <c r="L81" s="96"/>
      <c r="M81" s="96"/>
      <c r="N81" s="96"/>
      <c r="O81" s="96"/>
      <c r="P81" s="96"/>
      <c r="Q81" s="97"/>
    </row>
    <row r="82" spans="1:17" ht="15">
      <c r="A82" s="238" t="s">
        <v>31</v>
      </c>
      <c r="B82" s="239"/>
      <c r="C82" s="239"/>
      <c r="D82" s="239"/>
      <c r="E82" s="239"/>
      <c r="F82" s="239"/>
      <c r="G82" s="115">
        <f>Q42-G79</f>
        <v>8000000</v>
      </c>
      <c r="H82" s="99"/>
      <c r="I82" s="73"/>
      <c r="J82" s="73"/>
      <c r="K82" s="73"/>
      <c r="L82" s="73"/>
      <c r="M82" s="73"/>
      <c r="N82" s="73"/>
      <c r="O82" s="73"/>
      <c r="P82" s="73"/>
      <c r="Q82" s="74"/>
    </row>
    <row r="83" spans="1:17" ht="15">
      <c r="A83" s="238" t="s">
        <v>32</v>
      </c>
      <c r="B83" s="239"/>
      <c r="C83" s="239"/>
      <c r="D83" s="239"/>
      <c r="E83" s="239"/>
      <c r="F83" s="239"/>
      <c r="G83" s="115">
        <v>0</v>
      </c>
      <c r="H83" s="99"/>
      <c r="I83" s="73"/>
      <c r="J83" s="73"/>
      <c r="K83" s="73"/>
      <c r="L83" s="73"/>
      <c r="M83" s="100"/>
      <c r="N83" s="100"/>
      <c r="O83" s="100"/>
      <c r="P83" s="100"/>
      <c r="Q83" s="100"/>
    </row>
    <row r="84" spans="1:17" ht="15" customHeight="1">
      <c r="A84" s="101"/>
      <c r="B84" s="101"/>
      <c r="C84" s="101"/>
      <c r="D84" s="101"/>
      <c r="E84" s="101"/>
      <c r="F84" s="219"/>
      <c r="G84" s="102"/>
      <c r="H84" s="101"/>
      <c r="I84" s="101"/>
      <c r="J84" s="101"/>
      <c r="K84" s="101"/>
      <c r="L84" s="101"/>
      <c r="M84" s="211"/>
      <c r="N84" s="101"/>
      <c r="O84" s="101"/>
      <c r="P84" s="101"/>
      <c r="Q84" s="101"/>
    </row>
    <row r="85" spans="1:17" ht="15" customHeight="1">
      <c r="A85" s="240" t="s">
        <v>134</v>
      </c>
      <c r="B85" s="240"/>
      <c r="C85" s="240"/>
      <c r="D85" s="240"/>
      <c r="E85" s="240"/>
      <c r="F85" s="240"/>
      <c r="G85" s="240"/>
      <c r="H85" s="240"/>
      <c r="I85" s="240"/>
      <c r="J85" s="240"/>
      <c r="K85" s="240"/>
      <c r="L85" s="240"/>
      <c r="M85" s="240"/>
      <c r="N85" s="101"/>
      <c r="O85" s="101"/>
      <c r="P85" s="101"/>
      <c r="Q85" s="101"/>
    </row>
    <row r="86" spans="1:17" ht="15" customHeight="1">
      <c r="A86" s="240" t="s">
        <v>34</v>
      </c>
      <c r="B86" s="240"/>
      <c r="C86" s="240"/>
      <c r="D86" s="240"/>
      <c r="E86" s="240"/>
      <c r="F86" s="240"/>
      <c r="G86" s="240"/>
      <c r="H86" s="240"/>
      <c r="I86" s="240"/>
      <c r="J86" s="240"/>
      <c r="K86" s="240"/>
      <c r="L86" s="240"/>
      <c r="M86" s="240"/>
      <c r="N86" s="101"/>
      <c r="O86" s="101"/>
      <c r="P86" s="101"/>
      <c r="Q86" s="101"/>
    </row>
    <row r="87" spans="1:17" ht="15">
      <c r="A87" s="240" t="s">
        <v>146</v>
      </c>
      <c r="B87" s="240"/>
      <c r="C87" s="240"/>
      <c r="D87" s="240"/>
      <c r="E87" s="240"/>
      <c r="F87" s="240"/>
      <c r="G87" s="240"/>
      <c r="H87" s="240"/>
      <c r="I87" s="240"/>
      <c r="J87" s="240"/>
      <c r="K87" s="240"/>
      <c r="L87" s="240"/>
      <c r="M87" s="240"/>
      <c r="N87" s="101"/>
      <c r="O87" s="101"/>
      <c r="P87" s="101"/>
      <c r="Q87" s="101"/>
    </row>
    <row r="88" spans="1:13" ht="15">
      <c r="A88" s="240" t="s">
        <v>194</v>
      </c>
      <c r="B88" s="240"/>
      <c r="C88" s="240"/>
      <c r="D88" s="240"/>
      <c r="E88" s="240"/>
      <c r="F88" s="240"/>
      <c r="G88" s="240"/>
      <c r="H88" s="240"/>
      <c r="I88" s="240"/>
      <c r="J88" s="240"/>
      <c r="K88" s="240"/>
      <c r="L88" s="240"/>
      <c r="M88" s="240"/>
    </row>
  </sheetData>
  <sheetProtection/>
  <mergeCells count="101">
    <mergeCell ref="A83:F83"/>
    <mergeCell ref="A85:M85"/>
    <mergeCell ref="A86:M86"/>
    <mergeCell ref="A87:M87"/>
    <mergeCell ref="A88:M88"/>
    <mergeCell ref="A77:F77"/>
    <mergeCell ref="A78:F78"/>
    <mergeCell ref="A79:F79"/>
    <mergeCell ref="A80:F80"/>
    <mergeCell ref="A81:F81"/>
    <mergeCell ref="A82:F82"/>
    <mergeCell ref="M71:Q71"/>
    <mergeCell ref="M72:Q72"/>
    <mergeCell ref="M73:Q73"/>
    <mergeCell ref="M74:Q74"/>
    <mergeCell ref="A75:F75"/>
    <mergeCell ref="A76:F76"/>
    <mergeCell ref="M65:Q65"/>
    <mergeCell ref="M66:Q66"/>
    <mergeCell ref="M67:Q67"/>
    <mergeCell ref="M68:Q68"/>
    <mergeCell ref="M69:Q69"/>
    <mergeCell ref="M70:Q70"/>
    <mergeCell ref="M59:Q59"/>
    <mergeCell ref="M60:Q60"/>
    <mergeCell ref="M61:Q61"/>
    <mergeCell ref="M62:Q62"/>
    <mergeCell ref="M63:Q63"/>
    <mergeCell ref="M64:Q64"/>
    <mergeCell ref="M53:Q53"/>
    <mergeCell ref="M54:Q54"/>
    <mergeCell ref="M55:Q55"/>
    <mergeCell ref="M56:Q56"/>
    <mergeCell ref="M57:Q57"/>
    <mergeCell ref="M58:Q58"/>
    <mergeCell ref="M47:Q47"/>
    <mergeCell ref="M48:Q48"/>
    <mergeCell ref="M49:Q49"/>
    <mergeCell ref="M50:Q50"/>
    <mergeCell ref="M51:Q51"/>
    <mergeCell ref="M52:Q52"/>
    <mergeCell ref="M41:P41"/>
    <mergeCell ref="M42:P42"/>
    <mergeCell ref="M43:P43"/>
    <mergeCell ref="M44:P44"/>
    <mergeCell ref="M45:Q45"/>
    <mergeCell ref="M46:Q46"/>
    <mergeCell ref="M35:Q35"/>
    <mergeCell ref="A36:F36"/>
    <mergeCell ref="A37:F37"/>
    <mergeCell ref="A38:F38"/>
    <mergeCell ref="H38:Q38"/>
    <mergeCell ref="M40:P40"/>
    <mergeCell ref="A33:B33"/>
    <mergeCell ref="H33:J33"/>
    <mergeCell ref="K33:L33"/>
    <mergeCell ref="M33:O33"/>
    <mergeCell ref="P33:Q33"/>
    <mergeCell ref="M34:Q34"/>
    <mergeCell ref="M26:Q26"/>
    <mergeCell ref="M27:Q27"/>
    <mergeCell ref="A28:F28"/>
    <mergeCell ref="A29:F29"/>
    <mergeCell ref="A30:F30"/>
    <mergeCell ref="H30:Q30"/>
    <mergeCell ref="A22:F22"/>
    <mergeCell ref="K22:Q22"/>
    <mergeCell ref="A23:F23"/>
    <mergeCell ref="A24:F24"/>
    <mergeCell ref="H24:Q24"/>
    <mergeCell ref="A25:B25"/>
    <mergeCell ref="H25:J25"/>
    <mergeCell ref="K25:L25"/>
    <mergeCell ref="M25:O25"/>
    <mergeCell ref="P25:Q25"/>
    <mergeCell ref="M16:Q16"/>
    <mergeCell ref="M17:Q17"/>
    <mergeCell ref="M18:Q18"/>
    <mergeCell ref="M19:Q19"/>
    <mergeCell ref="M20:Q20"/>
    <mergeCell ref="A21:F21"/>
    <mergeCell ref="K21:Q21"/>
    <mergeCell ref="M10:Q10"/>
    <mergeCell ref="M11:Q11"/>
    <mergeCell ref="M12:Q12"/>
    <mergeCell ref="M13:Q13"/>
    <mergeCell ref="M14:Q14"/>
    <mergeCell ref="M15:Q15"/>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87"/>
  <sheetViews>
    <sheetView showGridLines="0" zoomScalePageLayoutView="0" workbookViewId="0" topLeftCell="A1">
      <selection activeCell="A24" sqref="A24:B2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196</v>
      </c>
      <c r="B2" s="287"/>
      <c r="C2" s="287"/>
      <c r="D2" s="287"/>
      <c r="E2" s="287"/>
      <c r="F2" s="287"/>
      <c r="G2" s="287"/>
      <c r="H2" s="287"/>
      <c r="I2" s="287"/>
      <c r="J2" s="287"/>
      <c r="K2" s="287"/>
      <c r="L2" s="287"/>
      <c r="M2" s="286"/>
      <c r="N2" s="286"/>
      <c r="O2" s="286"/>
      <c r="P2" s="286"/>
      <c r="Q2" s="286"/>
    </row>
    <row r="3" spans="1:17" ht="12.75" customHeight="1">
      <c r="A3" s="288" t="s">
        <v>184</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209"/>
      <c r="F6" s="209"/>
      <c r="G6" s="209"/>
      <c r="H6" s="209"/>
      <c r="I6" s="209"/>
      <c r="J6" s="209"/>
      <c r="K6" s="209"/>
      <c r="L6" s="209"/>
      <c r="M6" s="283"/>
      <c r="N6" s="283"/>
      <c r="O6" s="283"/>
      <c r="P6" s="283"/>
      <c r="Q6" s="6"/>
    </row>
    <row r="7" spans="1:17" ht="14.25" customHeight="1">
      <c r="A7" s="3"/>
      <c r="B7" s="4"/>
      <c r="C7" s="4"/>
      <c r="D7" s="4"/>
      <c r="E7" s="209"/>
      <c r="F7" s="209"/>
      <c r="G7" s="209"/>
      <c r="H7" s="209"/>
      <c r="I7" s="209"/>
      <c r="J7" s="209"/>
      <c r="K7" s="209"/>
      <c r="L7" s="209"/>
      <c r="M7" s="283" t="s">
        <v>39</v>
      </c>
      <c r="N7" s="283"/>
      <c r="O7" s="283"/>
      <c r="P7" s="283"/>
      <c r="Q7" s="6">
        <v>2000000</v>
      </c>
    </row>
    <row r="8" spans="1:17" ht="14.25" customHeight="1">
      <c r="A8" s="3"/>
      <c r="B8" s="4"/>
      <c r="C8" s="4"/>
      <c r="D8" s="4"/>
      <c r="E8" s="209"/>
      <c r="F8" s="209"/>
      <c r="G8" s="209"/>
      <c r="H8" s="209"/>
      <c r="I8" s="209"/>
      <c r="J8" s="209"/>
      <c r="K8" s="209"/>
      <c r="L8" s="209"/>
      <c r="M8" s="272" t="s">
        <v>40</v>
      </c>
      <c r="N8" s="272"/>
      <c r="O8" s="272"/>
      <c r="P8" s="272"/>
      <c r="Q8" s="7">
        <v>19498832.5</v>
      </c>
    </row>
    <row r="9" spans="1:17" ht="15.75">
      <c r="A9" s="284" t="s">
        <v>41</v>
      </c>
      <c r="B9" s="284"/>
      <c r="C9" s="285"/>
      <c r="D9" s="8"/>
      <c r="E9" s="8"/>
      <c r="F9" s="8"/>
      <c r="G9" s="9"/>
      <c r="H9" s="274"/>
      <c r="I9" s="261"/>
      <c r="J9" s="261"/>
      <c r="K9" s="275"/>
      <c r="L9" s="276"/>
      <c r="M9" s="277" t="s">
        <v>1</v>
      </c>
      <c r="N9" s="277"/>
      <c r="O9" s="277"/>
      <c r="P9" s="278">
        <v>21498832.5</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t="s">
        <v>186</v>
      </c>
      <c r="M12" s="254" t="s">
        <v>193</v>
      </c>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t="s">
        <v>176</v>
      </c>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t="s">
        <v>186</v>
      </c>
      <c r="M14" s="254" t="s">
        <v>193</v>
      </c>
      <c r="N14" s="255"/>
      <c r="O14" s="255"/>
      <c r="P14" s="255"/>
      <c r="Q14" s="255"/>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54" t="s">
        <v>176</v>
      </c>
      <c r="N15" s="255"/>
      <c r="O15" s="255"/>
      <c r="P15" s="255"/>
      <c r="Q15" s="255"/>
    </row>
    <row r="16" spans="1:17" ht="15.75" customHeight="1">
      <c r="A16" s="11">
        <v>19506</v>
      </c>
      <c r="B16" s="11" t="s">
        <v>157</v>
      </c>
      <c r="C16" s="11" t="s">
        <v>158</v>
      </c>
      <c r="D16" s="11" t="s">
        <v>159</v>
      </c>
      <c r="E16" s="11">
        <v>4</v>
      </c>
      <c r="F16" s="11" t="s">
        <v>52</v>
      </c>
      <c r="G16" s="112">
        <v>0</v>
      </c>
      <c r="H16" s="11" t="s">
        <v>70</v>
      </c>
      <c r="I16" s="129">
        <v>60</v>
      </c>
      <c r="J16" s="11">
        <v>14</v>
      </c>
      <c r="K16" s="15">
        <v>0.09</v>
      </c>
      <c r="L16" s="16">
        <v>43619</v>
      </c>
      <c r="M16" s="254" t="s">
        <v>185</v>
      </c>
      <c r="N16" s="255"/>
      <c r="O16" s="255"/>
      <c r="P16" s="255"/>
      <c r="Q16" s="255"/>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54" t="s">
        <v>179</v>
      </c>
      <c r="N17" s="255"/>
      <c r="O17" s="255"/>
      <c r="P17" s="255"/>
      <c r="Q17" s="255"/>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54"/>
      <c r="N18" s="255"/>
      <c r="O18" s="255"/>
      <c r="P18" s="255"/>
      <c r="Q18" s="255"/>
    </row>
    <row r="19" spans="1:17" ht="15.75" thickBot="1">
      <c r="A19" s="11">
        <v>19508</v>
      </c>
      <c r="B19" s="11" t="s">
        <v>182</v>
      </c>
      <c r="C19" s="11" t="s">
        <v>80</v>
      </c>
      <c r="D19" s="11" t="s">
        <v>81</v>
      </c>
      <c r="E19" s="11">
        <v>7</v>
      </c>
      <c r="F19" s="11" t="s">
        <v>52</v>
      </c>
      <c r="G19" s="112">
        <v>2000000</v>
      </c>
      <c r="H19" s="11" t="s">
        <v>115</v>
      </c>
      <c r="I19" s="129">
        <v>40</v>
      </c>
      <c r="J19" s="11">
        <v>14</v>
      </c>
      <c r="K19" s="15"/>
      <c r="L19" s="16">
        <v>43691</v>
      </c>
      <c r="M19" s="254"/>
      <c r="N19" s="255"/>
      <c r="O19" s="255"/>
      <c r="P19" s="255"/>
      <c r="Q19" s="255"/>
    </row>
    <row r="20" spans="1:17" ht="15" customHeight="1" thickBot="1">
      <c r="A20" s="267" t="s">
        <v>16</v>
      </c>
      <c r="B20" s="268"/>
      <c r="C20" s="268"/>
      <c r="D20" s="268"/>
      <c r="E20" s="268"/>
      <c r="F20" s="268"/>
      <c r="G20" s="18">
        <f>SUM(G11:G19)</f>
        <v>11433796</v>
      </c>
      <c r="H20" s="19" t="s">
        <v>10</v>
      </c>
      <c r="I20" s="130">
        <f>SUM(I11:I19)</f>
        <v>923</v>
      </c>
      <c r="J20" s="130">
        <f>SUM(J11:J19)</f>
        <v>144</v>
      </c>
      <c r="K20" s="280"/>
      <c r="L20" s="281"/>
      <c r="M20" s="281"/>
      <c r="N20" s="281"/>
      <c r="O20" s="281"/>
      <c r="P20" s="281"/>
      <c r="Q20" s="282"/>
    </row>
    <row r="21" spans="1:17" ht="15" customHeight="1" thickBot="1">
      <c r="A21" s="267" t="s">
        <v>36</v>
      </c>
      <c r="B21" s="268"/>
      <c r="C21" s="268"/>
      <c r="D21" s="268"/>
      <c r="E21" s="268"/>
      <c r="F21" s="268"/>
      <c r="G21" s="18">
        <f>G11+G13+G15</f>
        <v>3615000</v>
      </c>
      <c r="H21" s="19" t="s">
        <v>10</v>
      </c>
      <c r="I21" s="19">
        <f>I11+I13+I15</f>
        <v>236</v>
      </c>
      <c r="J21" s="19">
        <f>J11+J13+J15</f>
        <v>23</v>
      </c>
      <c r="K21" s="280"/>
      <c r="L21" s="281"/>
      <c r="M21" s="281"/>
      <c r="N21" s="281"/>
      <c r="O21" s="281"/>
      <c r="P21" s="281"/>
      <c r="Q21" s="282"/>
    </row>
    <row r="22" spans="1:17" ht="15" customHeight="1" thickBot="1">
      <c r="A22" s="249" t="s">
        <v>44</v>
      </c>
      <c r="B22" s="250"/>
      <c r="C22" s="250"/>
      <c r="D22" s="250"/>
      <c r="E22" s="250"/>
      <c r="F22" s="250"/>
      <c r="G22" s="22">
        <f>Q8-G13-G15</f>
        <v>16383832.5</v>
      </c>
      <c r="H22" s="137"/>
      <c r="I22" s="138"/>
      <c r="J22" s="138"/>
      <c r="K22" s="25"/>
      <c r="L22" s="26"/>
      <c r="M22" s="26"/>
      <c r="N22" s="26"/>
      <c r="O22" s="26"/>
      <c r="P22" s="26"/>
      <c r="Q22" s="27"/>
    </row>
    <row r="23" spans="1:17" ht="15">
      <c r="A23" s="249" t="s">
        <v>45</v>
      </c>
      <c r="B23" s="250"/>
      <c r="C23" s="250"/>
      <c r="D23" s="250"/>
      <c r="E23" s="250"/>
      <c r="F23" s="250"/>
      <c r="G23" s="28">
        <f>Q7-G11</f>
        <v>1500000</v>
      </c>
      <c r="H23" s="269"/>
      <c r="I23" s="270"/>
      <c r="J23" s="270"/>
      <c r="K23" s="270"/>
      <c r="L23" s="270"/>
      <c r="M23" s="270"/>
      <c r="N23" s="270"/>
      <c r="O23" s="270"/>
      <c r="P23" s="270"/>
      <c r="Q23" s="271"/>
    </row>
    <row r="24" spans="1:17" ht="64.5" customHeight="1">
      <c r="A24" s="273" t="s">
        <v>17</v>
      </c>
      <c r="B24" s="273"/>
      <c r="C24" s="29"/>
      <c r="D24" s="29"/>
      <c r="E24" s="30"/>
      <c r="F24" s="29"/>
      <c r="G24" s="31"/>
      <c r="H24" s="274"/>
      <c r="I24" s="261"/>
      <c r="J24" s="261"/>
      <c r="K24" s="275"/>
      <c r="L24" s="276"/>
      <c r="M24" s="277" t="s">
        <v>1</v>
      </c>
      <c r="N24" s="277"/>
      <c r="O24" s="277"/>
      <c r="P24" s="278">
        <v>500000</v>
      </c>
      <c r="Q24" s="279"/>
    </row>
    <row r="25" spans="1:17" ht="51">
      <c r="A25" s="10" t="s">
        <v>18</v>
      </c>
      <c r="B25" s="10" t="s">
        <v>3</v>
      </c>
      <c r="C25" s="10" t="s">
        <v>4</v>
      </c>
      <c r="D25" s="10" t="s">
        <v>5</v>
      </c>
      <c r="E25" s="10" t="s">
        <v>6</v>
      </c>
      <c r="F25" s="10" t="s">
        <v>7</v>
      </c>
      <c r="G25" s="10" t="s">
        <v>8</v>
      </c>
      <c r="H25" s="10" t="s">
        <v>9</v>
      </c>
      <c r="I25" s="10" t="s">
        <v>10</v>
      </c>
      <c r="J25" s="10" t="s">
        <v>11</v>
      </c>
      <c r="K25" s="10" t="s">
        <v>12</v>
      </c>
      <c r="L25" s="10" t="s">
        <v>13</v>
      </c>
      <c r="M25" s="262" t="s">
        <v>14</v>
      </c>
      <c r="N25" s="252"/>
      <c r="O25" s="252"/>
      <c r="P25" s="252"/>
      <c r="Q25" s="253"/>
    </row>
    <row r="26" spans="1:17" s="2" customFormat="1" ht="15.75" thickBot="1">
      <c r="A26" s="32">
        <v>19028</v>
      </c>
      <c r="B26" s="32" t="s">
        <v>135</v>
      </c>
      <c r="C26" s="32" t="s">
        <v>136</v>
      </c>
      <c r="D26" s="32" t="s">
        <v>137</v>
      </c>
      <c r="E26" s="32">
        <v>11</v>
      </c>
      <c r="F26" s="32" t="s">
        <v>52</v>
      </c>
      <c r="G26" s="33">
        <v>500000</v>
      </c>
      <c r="H26" s="32" t="s">
        <v>15</v>
      </c>
      <c r="I26" s="34">
        <v>80</v>
      </c>
      <c r="J26" s="34">
        <v>5</v>
      </c>
      <c r="K26" s="35">
        <v>0.09</v>
      </c>
      <c r="L26" s="16" t="s">
        <v>186</v>
      </c>
      <c r="M26" s="254" t="s">
        <v>193</v>
      </c>
      <c r="N26" s="255"/>
      <c r="O26" s="255"/>
      <c r="P26" s="255"/>
      <c r="Q26" s="255"/>
    </row>
    <row r="27" spans="1:17" ht="15.75" thickBot="1">
      <c r="A27" s="265" t="s">
        <v>19</v>
      </c>
      <c r="B27" s="266"/>
      <c r="C27" s="266"/>
      <c r="D27" s="266"/>
      <c r="E27" s="266"/>
      <c r="F27" s="266"/>
      <c r="G27" s="105">
        <f>G26</f>
        <v>500000</v>
      </c>
      <c r="H27" s="37" t="s">
        <v>10</v>
      </c>
      <c r="I27" s="38">
        <f>SUM(I26:I26)</f>
        <v>80</v>
      </c>
      <c r="J27" s="38">
        <f>SUM(J26:J26)</f>
        <v>5</v>
      </c>
      <c r="K27" s="39"/>
      <c r="L27" s="40"/>
      <c r="M27" s="206"/>
      <c r="N27" s="206"/>
      <c r="O27" s="206"/>
      <c r="P27" s="206"/>
      <c r="Q27" s="207"/>
    </row>
    <row r="28" spans="1:17" ht="15.75" thickBot="1">
      <c r="A28" s="267" t="s">
        <v>20</v>
      </c>
      <c r="B28" s="268"/>
      <c r="C28" s="268"/>
      <c r="D28" s="268"/>
      <c r="E28" s="268"/>
      <c r="F28" s="268"/>
      <c r="G28" s="18">
        <v>0</v>
      </c>
      <c r="H28" s="19" t="s">
        <v>10</v>
      </c>
      <c r="I28" s="21">
        <f>I26</f>
        <v>80</v>
      </c>
      <c r="J28" s="21">
        <f>J26</f>
        <v>5</v>
      </c>
      <c r="K28" s="205"/>
      <c r="L28" s="206"/>
      <c r="M28" s="203"/>
      <c r="N28" s="203"/>
      <c r="O28" s="203"/>
      <c r="P28" s="203"/>
      <c r="Q28" s="204"/>
    </row>
    <row r="29" spans="1:17" ht="15" customHeight="1">
      <c r="A29" s="249" t="s">
        <v>21</v>
      </c>
      <c r="B29" s="250"/>
      <c r="C29" s="250"/>
      <c r="D29" s="250"/>
      <c r="E29" s="250"/>
      <c r="F29" s="250"/>
      <c r="G29" s="28">
        <f>SUM(P24-G28)</f>
        <v>500000</v>
      </c>
      <c r="H29" s="269"/>
      <c r="I29" s="270"/>
      <c r="J29" s="270"/>
      <c r="K29" s="270"/>
      <c r="L29" s="270"/>
      <c r="M29" s="270"/>
      <c r="N29" s="270"/>
      <c r="O29" s="270"/>
      <c r="P29" s="270"/>
      <c r="Q29" s="271"/>
    </row>
    <row r="30" spans="1:17" ht="15" customHeight="1">
      <c r="A30" s="46"/>
      <c r="B30" s="30"/>
      <c r="C30" s="30"/>
      <c r="D30" s="30"/>
      <c r="E30" s="30"/>
      <c r="F30" s="30"/>
      <c r="G30" s="47"/>
      <c r="H30" s="48"/>
      <c r="I30" s="49"/>
      <c r="J30" s="49"/>
      <c r="K30" s="49"/>
      <c r="L30" s="49"/>
      <c r="M30" s="49"/>
      <c r="N30" s="49"/>
      <c r="O30" s="49"/>
      <c r="P30" s="49"/>
      <c r="Q30" s="49"/>
    </row>
    <row r="31" spans="1:17" ht="15" customHeight="1">
      <c r="A31" s="46"/>
      <c r="B31" s="30"/>
      <c r="C31" s="30"/>
      <c r="D31" s="30"/>
      <c r="E31" s="30"/>
      <c r="F31" s="30"/>
      <c r="G31" s="47"/>
      <c r="H31" s="48"/>
      <c r="I31" s="49"/>
      <c r="J31" s="49"/>
      <c r="K31" s="49"/>
      <c r="L31" s="49"/>
      <c r="M31" s="49"/>
      <c r="N31" s="49"/>
      <c r="O31" s="49"/>
      <c r="P31" s="49"/>
      <c r="Q31" s="49"/>
    </row>
    <row r="32" spans="1:17" ht="15" customHeight="1">
      <c r="A32" s="273" t="s">
        <v>49</v>
      </c>
      <c r="B32" s="273"/>
      <c r="C32" s="29"/>
      <c r="D32" s="29"/>
      <c r="E32" s="30"/>
      <c r="F32" s="29"/>
      <c r="G32" s="31"/>
      <c r="H32" s="274"/>
      <c r="I32" s="261"/>
      <c r="J32" s="261"/>
      <c r="K32" s="275"/>
      <c r="L32" s="276"/>
      <c r="M32" s="277" t="s">
        <v>1</v>
      </c>
      <c r="N32" s="277"/>
      <c r="O32" s="277"/>
      <c r="P32" s="278">
        <v>2000000</v>
      </c>
      <c r="Q32" s="279"/>
    </row>
    <row r="33" spans="1:17" ht="39" customHeight="1">
      <c r="A33" s="10" t="s">
        <v>18</v>
      </c>
      <c r="B33" s="10" t="s">
        <v>3</v>
      </c>
      <c r="C33" s="10" t="s">
        <v>4</v>
      </c>
      <c r="D33" s="10" t="s">
        <v>5</v>
      </c>
      <c r="E33" s="10" t="s">
        <v>6</v>
      </c>
      <c r="F33" s="10" t="s">
        <v>7</v>
      </c>
      <c r="G33" s="10" t="s">
        <v>8</v>
      </c>
      <c r="H33" s="10" t="s">
        <v>9</v>
      </c>
      <c r="I33" s="10" t="s">
        <v>10</v>
      </c>
      <c r="J33" s="10" t="s">
        <v>11</v>
      </c>
      <c r="K33" s="10" t="s">
        <v>12</v>
      </c>
      <c r="L33" s="10" t="s">
        <v>13</v>
      </c>
      <c r="M33" s="262" t="s">
        <v>14</v>
      </c>
      <c r="N33" s="252"/>
      <c r="O33" s="252"/>
      <c r="P33" s="252"/>
      <c r="Q33" s="253"/>
    </row>
    <row r="34" spans="1:17" ht="15" customHeight="1" thickBot="1">
      <c r="A34" s="32">
        <v>19503</v>
      </c>
      <c r="B34" s="32" t="s">
        <v>56</v>
      </c>
      <c r="C34" s="32" t="s">
        <v>53</v>
      </c>
      <c r="D34" s="32" t="s">
        <v>54</v>
      </c>
      <c r="E34" s="32">
        <v>10</v>
      </c>
      <c r="F34" s="32" t="s">
        <v>55</v>
      </c>
      <c r="G34" s="33">
        <v>2000000</v>
      </c>
      <c r="H34" s="32" t="s">
        <v>15</v>
      </c>
      <c r="I34" s="32">
        <v>76</v>
      </c>
      <c r="J34" s="32">
        <v>25</v>
      </c>
      <c r="K34" s="35"/>
      <c r="L34" s="36">
        <v>43511</v>
      </c>
      <c r="M34" s="251" t="s">
        <v>60</v>
      </c>
      <c r="N34" s="263"/>
      <c r="O34" s="263"/>
      <c r="P34" s="263"/>
      <c r="Q34" s="264"/>
    </row>
    <row r="35" spans="1:17" ht="15" customHeight="1" thickBot="1">
      <c r="A35" s="265" t="s">
        <v>57</v>
      </c>
      <c r="B35" s="266"/>
      <c r="C35" s="266"/>
      <c r="D35" s="266"/>
      <c r="E35" s="266"/>
      <c r="F35" s="266"/>
      <c r="G35" s="105">
        <f>G34</f>
        <v>2000000</v>
      </c>
      <c r="H35" s="37" t="s">
        <v>10</v>
      </c>
      <c r="I35" s="128">
        <f>SUM(I34:I34)</f>
        <v>76</v>
      </c>
      <c r="J35" s="128">
        <f>SUM(J34:J34)</f>
        <v>25</v>
      </c>
      <c r="K35" s="39"/>
      <c r="L35" s="40"/>
      <c r="M35" s="206"/>
      <c r="N35" s="206"/>
      <c r="O35" s="206"/>
      <c r="P35" s="206"/>
      <c r="Q35" s="207"/>
    </row>
    <row r="36" spans="1:17" ht="15" customHeight="1" thickBot="1">
      <c r="A36" s="267" t="s">
        <v>58</v>
      </c>
      <c r="B36" s="268"/>
      <c r="C36" s="268"/>
      <c r="D36" s="268"/>
      <c r="E36" s="268"/>
      <c r="F36" s="268"/>
      <c r="G36" s="18">
        <v>0</v>
      </c>
      <c r="H36" s="19" t="s">
        <v>10</v>
      </c>
      <c r="I36" s="19">
        <v>0</v>
      </c>
      <c r="J36" s="19">
        <v>0</v>
      </c>
      <c r="K36" s="205"/>
      <c r="L36" s="206"/>
      <c r="M36" s="203"/>
      <c r="N36" s="203"/>
      <c r="O36" s="203"/>
      <c r="P36" s="203"/>
      <c r="Q36" s="204"/>
    </row>
    <row r="37" spans="1:17" ht="15" customHeight="1">
      <c r="A37" s="249" t="s">
        <v>59</v>
      </c>
      <c r="B37" s="250"/>
      <c r="C37" s="250"/>
      <c r="D37" s="250"/>
      <c r="E37" s="250"/>
      <c r="F37" s="250"/>
      <c r="G37" s="28">
        <f>SUM(P32-G36)</f>
        <v>2000000</v>
      </c>
      <c r="H37" s="269"/>
      <c r="I37" s="270"/>
      <c r="J37" s="270"/>
      <c r="K37" s="270"/>
      <c r="L37" s="270"/>
      <c r="M37" s="270"/>
      <c r="N37" s="270"/>
      <c r="O37" s="270"/>
      <c r="P37" s="270"/>
      <c r="Q37" s="271"/>
    </row>
    <row r="38" spans="1:17" ht="15" customHeight="1">
      <c r="A38" s="46"/>
      <c r="B38" s="30"/>
      <c r="C38" s="30"/>
      <c r="D38" s="30"/>
      <c r="E38" s="30"/>
      <c r="F38" s="30"/>
      <c r="G38" s="47"/>
      <c r="H38" s="48"/>
      <c r="I38" s="49"/>
      <c r="J38" s="49"/>
      <c r="K38" s="49"/>
      <c r="L38" s="49"/>
      <c r="M38" s="208"/>
      <c r="N38" s="208"/>
      <c r="O38" s="208"/>
      <c r="P38" s="208"/>
      <c r="Q38" s="51"/>
    </row>
    <row r="39" spans="1:17" ht="15">
      <c r="A39" s="52"/>
      <c r="B39" s="53"/>
      <c r="C39" s="53"/>
      <c r="D39" s="53"/>
      <c r="E39" s="53"/>
      <c r="F39" s="53"/>
      <c r="G39" s="54"/>
      <c r="H39" s="55"/>
      <c r="I39" s="55"/>
      <c r="J39" s="55"/>
      <c r="K39" s="56"/>
      <c r="L39" s="57"/>
      <c r="M39" s="272" t="s">
        <v>38</v>
      </c>
      <c r="N39" s="272"/>
      <c r="O39" s="272"/>
      <c r="P39" s="272"/>
      <c r="Q39" s="7">
        <v>27945000</v>
      </c>
    </row>
    <row r="40" spans="1:17" ht="15">
      <c r="A40" s="52"/>
      <c r="B40" s="53"/>
      <c r="C40" s="53"/>
      <c r="D40" s="53"/>
      <c r="E40" s="53"/>
      <c r="F40" s="53"/>
      <c r="G40" s="54"/>
      <c r="H40" s="55"/>
      <c r="I40" s="55"/>
      <c r="J40" s="55"/>
      <c r="K40" s="56"/>
      <c r="L40" s="57"/>
      <c r="M40" s="258" t="s">
        <v>144</v>
      </c>
      <c r="N40" s="258"/>
      <c r="O40" s="258"/>
      <c r="P40" s="258"/>
      <c r="Q40" s="58">
        <v>4500000</v>
      </c>
    </row>
    <row r="41" spans="1:17" ht="15">
      <c r="A41" s="52"/>
      <c r="B41" s="53"/>
      <c r="C41" s="53"/>
      <c r="D41" s="53"/>
      <c r="E41" s="53"/>
      <c r="F41" s="53"/>
      <c r="G41" s="54"/>
      <c r="H41" s="55"/>
      <c r="I41" s="55"/>
      <c r="J41" s="55"/>
      <c r="K41" s="56"/>
      <c r="L41" s="57"/>
      <c r="M41" s="259" t="s">
        <v>145</v>
      </c>
      <c r="N41" s="259"/>
      <c r="O41" s="259"/>
      <c r="P41" s="259"/>
      <c r="Q41" s="59">
        <v>11160000</v>
      </c>
    </row>
    <row r="42" spans="1:17" ht="15.75" customHeight="1" thickBot="1">
      <c r="A42" s="52"/>
      <c r="B42" s="53"/>
      <c r="C42" s="53"/>
      <c r="D42" s="53"/>
      <c r="E42" s="53"/>
      <c r="F42" s="53"/>
      <c r="G42" s="54"/>
      <c r="H42" s="55"/>
      <c r="I42" s="55"/>
      <c r="J42" s="55"/>
      <c r="K42" s="56"/>
      <c r="L42" s="57"/>
      <c r="M42" s="260" t="s">
        <v>43</v>
      </c>
      <c r="N42" s="260"/>
      <c r="O42" s="260"/>
      <c r="P42" s="260"/>
      <c r="Q42" s="60">
        <f>SUM(Q40:Q41)</f>
        <v>15660000</v>
      </c>
    </row>
    <row r="43" spans="1:17" ht="20.25" customHeight="1">
      <c r="A43" s="61" t="s">
        <v>15</v>
      </c>
      <c r="B43" s="53"/>
      <c r="C43" s="53"/>
      <c r="D43" s="53"/>
      <c r="E43" s="53"/>
      <c r="F43" s="53"/>
      <c r="G43" s="54"/>
      <c r="H43" s="55"/>
      <c r="I43" s="55"/>
      <c r="J43" s="55"/>
      <c r="K43" s="56"/>
      <c r="L43" s="57"/>
      <c r="M43" s="261" t="s">
        <v>37</v>
      </c>
      <c r="N43" s="261"/>
      <c r="O43" s="261"/>
      <c r="P43" s="261"/>
      <c r="Q43" s="62">
        <f>SUM(Q39+Q42)</f>
        <v>43605000</v>
      </c>
    </row>
    <row r="44" spans="1:17" ht="51">
      <c r="A44" s="10" t="s">
        <v>18</v>
      </c>
      <c r="B44" s="10" t="s">
        <v>3</v>
      </c>
      <c r="C44" s="10" t="s">
        <v>4</v>
      </c>
      <c r="D44" s="10" t="s">
        <v>5</v>
      </c>
      <c r="E44" s="10" t="s">
        <v>6</v>
      </c>
      <c r="F44" s="10" t="s">
        <v>7</v>
      </c>
      <c r="G44" s="10" t="s">
        <v>8</v>
      </c>
      <c r="H44" s="10" t="s">
        <v>9</v>
      </c>
      <c r="I44" s="10" t="s">
        <v>10</v>
      </c>
      <c r="J44" s="10" t="s">
        <v>11</v>
      </c>
      <c r="K44" s="10" t="s">
        <v>12</v>
      </c>
      <c r="L44" s="10" t="s">
        <v>13</v>
      </c>
      <c r="M44" s="262" t="s">
        <v>14</v>
      </c>
      <c r="N44" s="252"/>
      <c r="O44" s="252"/>
      <c r="P44" s="252"/>
      <c r="Q44" s="253"/>
    </row>
    <row r="45" spans="1:17" ht="15">
      <c r="A45" s="32">
        <v>19406</v>
      </c>
      <c r="B45" s="32" t="s">
        <v>46</v>
      </c>
      <c r="C45" s="106" t="s">
        <v>50</v>
      </c>
      <c r="D45" s="113" t="s">
        <v>51</v>
      </c>
      <c r="E45" s="106">
        <v>11</v>
      </c>
      <c r="F45" s="106" t="s">
        <v>52</v>
      </c>
      <c r="G45" s="107">
        <v>0</v>
      </c>
      <c r="H45" s="106" t="s">
        <v>15</v>
      </c>
      <c r="I45" s="106">
        <v>242</v>
      </c>
      <c r="J45" s="106">
        <v>22</v>
      </c>
      <c r="K45" s="108">
        <v>0.04</v>
      </c>
      <c r="L45" s="109">
        <v>43479</v>
      </c>
      <c r="M45" s="251" t="s">
        <v>163</v>
      </c>
      <c r="N45" s="252"/>
      <c r="O45" s="252"/>
      <c r="P45" s="252"/>
      <c r="Q45" s="253"/>
    </row>
    <row r="46" spans="1:17" ht="15">
      <c r="A46" s="32">
        <v>19502</v>
      </c>
      <c r="B46" s="106" t="s">
        <v>66</v>
      </c>
      <c r="C46" s="113" t="s">
        <v>63</v>
      </c>
      <c r="D46" s="113" t="s">
        <v>64</v>
      </c>
      <c r="E46" s="106">
        <v>3</v>
      </c>
      <c r="F46" s="106" t="s">
        <v>52</v>
      </c>
      <c r="G46" s="107">
        <v>0</v>
      </c>
      <c r="H46" s="106" t="s">
        <v>15</v>
      </c>
      <c r="I46" s="106">
        <v>126</v>
      </c>
      <c r="J46" s="106">
        <v>3</v>
      </c>
      <c r="K46" s="108">
        <v>0.09</v>
      </c>
      <c r="L46" s="109">
        <v>43525</v>
      </c>
      <c r="M46" s="251" t="s">
        <v>188</v>
      </c>
      <c r="N46" s="252"/>
      <c r="O46" s="252"/>
      <c r="P46" s="252"/>
      <c r="Q46" s="253"/>
    </row>
    <row r="47" spans="1:17" ht="15">
      <c r="A47" s="32">
        <v>19409</v>
      </c>
      <c r="B47" s="106" t="s">
        <v>71</v>
      </c>
      <c r="C47" s="106" t="s">
        <v>72</v>
      </c>
      <c r="D47" s="106" t="s">
        <v>73</v>
      </c>
      <c r="E47" s="106">
        <v>4</v>
      </c>
      <c r="F47" s="106" t="s">
        <v>74</v>
      </c>
      <c r="G47" s="107">
        <v>4000000</v>
      </c>
      <c r="H47" s="106" t="s">
        <v>15</v>
      </c>
      <c r="I47" s="106">
        <v>93</v>
      </c>
      <c r="J47" s="106">
        <v>25</v>
      </c>
      <c r="K47" s="108">
        <v>0.04</v>
      </c>
      <c r="L47" s="109">
        <v>43532</v>
      </c>
      <c r="M47" s="251" t="s">
        <v>151</v>
      </c>
      <c r="N47" s="256"/>
      <c r="O47" s="256"/>
      <c r="P47" s="256"/>
      <c r="Q47" s="257"/>
    </row>
    <row r="48" spans="1:17" ht="15" customHeight="1">
      <c r="A48" s="32">
        <v>19504</v>
      </c>
      <c r="B48" s="32" t="s">
        <v>68</v>
      </c>
      <c r="C48" s="106" t="s">
        <v>69</v>
      </c>
      <c r="D48" s="113" t="s">
        <v>51</v>
      </c>
      <c r="E48" s="106">
        <v>11</v>
      </c>
      <c r="F48" s="106" t="s">
        <v>52</v>
      </c>
      <c r="G48" s="107">
        <v>1650000</v>
      </c>
      <c r="H48" s="106" t="s">
        <v>70</v>
      </c>
      <c r="I48" s="106">
        <v>114</v>
      </c>
      <c r="J48" s="106">
        <v>11</v>
      </c>
      <c r="K48" s="108">
        <v>0.09</v>
      </c>
      <c r="L48" s="109">
        <v>43535</v>
      </c>
      <c r="M48" s="251" t="s">
        <v>152</v>
      </c>
      <c r="N48" s="252"/>
      <c r="O48" s="252"/>
      <c r="P48" s="252"/>
      <c r="Q48" s="253"/>
    </row>
    <row r="49" spans="1:17" ht="15">
      <c r="A49" s="32">
        <v>19418</v>
      </c>
      <c r="B49" s="32" t="s">
        <v>82</v>
      </c>
      <c r="C49" s="113" t="s">
        <v>80</v>
      </c>
      <c r="D49" s="106" t="s">
        <v>81</v>
      </c>
      <c r="E49" s="106">
        <v>7</v>
      </c>
      <c r="F49" s="106" t="s">
        <v>52</v>
      </c>
      <c r="G49" s="107">
        <v>4000000</v>
      </c>
      <c r="H49" s="106" t="s">
        <v>15</v>
      </c>
      <c r="I49" s="106">
        <v>204</v>
      </c>
      <c r="J49" s="106">
        <v>67</v>
      </c>
      <c r="K49" s="108">
        <v>0.04</v>
      </c>
      <c r="L49" s="109">
        <v>43539</v>
      </c>
      <c r="M49" s="251"/>
      <c r="N49" s="252"/>
      <c r="O49" s="252"/>
      <c r="P49" s="252"/>
      <c r="Q49" s="253"/>
    </row>
    <row r="50" spans="1:17" ht="15">
      <c r="A50" s="32">
        <v>19051</v>
      </c>
      <c r="B50" s="32" t="s">
        <v>84</v>
      </c>
      <c r="C50" s="182" t="s">
        <v>85</v>
      </c>
      <c r="D50" s="106" t="s">
        <v>54</v>
      </c>
      <c r="E50" s="106">
        <v>10</v>
      </c>
      <c r="F50" s="106" t="s">
        <v>133</v>
      </c>
      <c r="G50" s="107">
        <v>2500000</v>
      </c>
      <c r="H50" s="106" t="s">
        <v>15</v>
      </c>
      <c r="I50" s="106">
        <v>99</v>
      </c>
      <c r="J50" s="106">
        <v>14</v>
      </c>
      <c r="K50" s="108">
        <v>0.09</v>
      </c>
      <c r="L50" s="109">
        <v>43557</v>
      </c>
      <c r="M50" s="254" t="s">
        <v>178</v>
      </c>
      <c r="N50" s="255"/>
      <c r="O50" s="255"/>
      <c r="P50" s="255"/>
      <c r="Q50" s="255"/>
    </row>
    <row r="51" spans="1:17" ht="15">
      <c r="A51" s="32">
        <v>19235</v>
      </c>
      <c r="B51" s="135" t="s">
        <v>86</v>
      </c>
      <c r="C51" s="106" t="s">
        <v>87</v>
      </c>
      <c r="D51" s="106" t="s">
        <v>88</v>
      </c>
      <c r="E51" s="106">
        <v>1</v>
      </c>
      <c r="F51" s="106" t="s">
        <v>52</v>
      </c>
      <c r="G51" s="107">
        <v>950000</v>
      </c>
      <c r="H51" s="106" t="s">
        <v>15</v>
      </c>
      <c r="I51" s="106">
        <v>40</v>
      </c>
      <c r="J51" s="106">
        <v>10</v>
      </c>
      <c r="K51" s="108">
        <v>0.09</v>
      </c>
      <c r="L51" s="109">
        <v>43557</v>
      </c>
      <c r="M51" s="254" t="s">
        <v>178</v>
      </c>
      <c r="N51" s="255"/>
      <c r="O51" s="255"/>
      <c r="P51" s="255"/>
      <c r="Q51" s="255"/>
    </row>
    <row r="52" spans="1:17" ht="15" customHeight="1">
      <c r="A52" s="32">
        <v>19338</v>
      </c>
      <c r="B52" s="32" t="s">
        <v>92</v>
      </c>
      <c r="C52" s="106" t="s">
        <v>93</v>
      </c>
      <c r="D52" s="106" t="s">
        <v>94</v>
      </c>
      <c r="E52" s="106">
        <v>3</v>
      </c>
      <c r="F52" s="106" t="s">
        <v>52</v>
      </c>
      <c r="G52" s="107">
        <v>1150000</v>
      </c>
      <c r="H52" s="106" t="s">
        <v>70</v>
      </c>
      <c r="I52" s="106">
        <v>68</v>
      </c>
      <c r="J52" s="106">
        <v>10</v>
      </c>
      <c r="K52" s="108">
        <v>0.09</v>
      </c>
      <c r="L52" s="16" t="s">
        <v>186</v>
      </c>
      <c r="M52" s="254" t="s">
        <v>193</v>
      </c>
      <c r="N52" s="255"/>
      <c r="O52" s="255"/>
      <c r="P52" s="255"/>
      <c r="Q52" s="255"/>
    </row>
    <row r="53" spans="1:17" ht="15">
      <c r="A53" s="32">
        <v>19214</v>
      </c>
      <c r="B53" s="32" t="s">
        <v>95</v>
      </c>
      <c r="C53" s="106" t="s">
        <v>93</v>
      </c>
      <c r="D53" s="106" t="s">
        <v>94</v>
      </c>
      <c r="E53" s="106">
        <v>3</v>
      </c>
      <c r="F53" s="106" t="s">
        <v>52</v>
      </c>
      <c r="G53" s="107">
        <v>3400000</v>
      </c>
      <c r="H53" s="106" t="s">
        <v>70</v>
      </c>
      <c r="I53" s="106">
        <v>48</v>
      </c>
      <c r="J53" s="106">
        <v>21</v>
      </c>
      <c r="K53" s="108">
        <v>0.09</v>
      </c>
      <c r="L53" s="109">
        <v>43557</v>
      </c>
      <c r="M53" s="254" t="s">
        <v>178</v>
      </c>
      <c r="N53" s="255"/>
      <c r="O53" s="255"/>
      <c r="P53" s="255"/>
      <c r="Q53" s="255"/>
    </row>
    <row r="54" spans="1:17" ht="15" customHeight="1">
      <c r="A54" s="32">
        <v>19285</v>
      </c>
      <c r="B54" s="32" t="s">
        <v>96</v>
      </c>
      <c r="C54" s="113" t="s">
        <v>97</v>
      </c>
      <c r="D54" s="113" t="s">
        <v>98</v>
      </c>
      <c r="E54" s="106">
        <v>3</v>
      </c>
      <c r="F54" s="106" t="s">
        <v>52</v>
      </c>
      <c r="G54" s="107">
        <v>0</v>
      </c>
      <c r="H54" s="106" t="s">
        <v>70</v>
      </c>
      <c r="I54" s="106">
        <v>88</v>
      </c>
      <c r="J54" s="106">
        <v>24</v>
      </c>
      <c r="K54" s="108">
        <v>0.09</v>
      </c>
      <c r="L54" s="210">
        <v>43557</v>
      </c>
      <c r="M54" s="251" t="s">
        <v>187</v>
      </c>
      <c r="N54" s="252"/>
      <c r="O54" s="252"/>
      <c r="P54" s="252"/>
      <c r="Q54" s="253"/>
    </row>
    <row r="55" spans="1:17" ht="15" customHeight="1">
      <c r="A55" s="32">
        <v>19126</v>
      </c>
      <c r="B55" s="32" t="s">
        <v>100</v>
      </c>
      <c r="C55" s="113" t="s">
        <v>99</v>
      </c>
      <c r="D55" s="113" t="s">
        <v>98</v>
      </c>
      <c r="E55" s="106">
        <v>3</v>
      </c>
      <c r="F55" s="106" t="s">
        <v>52</v>
      </c>
      <c r="G55" s="107">
        <v>0</v>
      </c>
      <c r="H55" s="106" t="s">
        <v>15</v>
      </c>
      <c r="I55" s="106">
        <v>75</v>
      </c>
      <c r="J55" s="106">
        <v>67</v>
      </c>
      <c r="K55" s="108">
        <v>0.09</v>
      </c>
      <c r="L55" s="210">
        <v>43557</v>
      </c>
      <c r="M55" s="251" t="s">
        <v>187</v>
      </c>
      <c r="N55" s="252"/>
      <c r="O55" s="252"/>
      <c r="P55" s="252"/>
      <c r="Q55" s="253"/>
    </row>
    <row r="56" spans="1:17" ht="15" customHeight="1">
      <c r="A56" s="32">
        <v>19009</v>
      </c>
      <c r="B56" s="32" t="s">
        <v>102</v>
      </c>
      <c r="C56" s="113" t="s">
        <v>97</v>
      </c>
      <c r="D56" s="113" t="s">
        <v>98</v>
      </c>
      <c r="E56" s="106">
        <v>3</v>
      </c>
      <c r="F56" s="106" t="s">
        <v>52</v>
      </c>
      <c r="G56" s="107">
        <v>0</v>
      </c>
      <c r="H56" s="106" t="s">
        <v>15</v>
      </c>
      <c r="I56" s="106">
        <v>99</v>
      </c>
      <c r="J56" s="106">
        <v>8</v>
      </c>
      <c r="K56" s="108">
        <v>0.09</v>
      </c>
      <c r="L56" s="210">
        <v>43557</v>
      </c>
      <c r="M56" s="251" t="s">
        <v>187</v>
      </c>
      <c r="N56" s="252"/>
      <c r="O56" s="252"/>
      <c r="P56" s="252"/>
      <c r="Q56" s="253"/>
    </row>
    <row r="57" spans="1:17" ht="15">
      <c r="A57" s="32">
        <v>19234</v>
      </c>
      <c r="B57" s="32" t="s">
        <v>103</v>
      </c>
      <c r="C57" s="106" t="s">
        <v>104</v>
      </c>
      <c r="D57" s="106" t="s">
        <v>105</v>
      </c>
      <c r="E57" s="106">
        <v>3</v>
      </c>
      <c r="F57" s="106" t="s">
        <v>52</v>
      </c>
      <c r="G57" s="107">
        <v>1050000</v>
      </c>
      <c r="H57" s="106" t="s">
        <v>70</v>
      </c>
      <c r="I57" s="106">
        <v>83</v>
      </c>
      <c r="J57" s="106">
        <v>11</v>
      </c>
      <c r="K57" s="108">
        <v>0.09</v>
      </c>
      <c r="L57" s="109">
        <v>43557</v>
      </c>
      <c r="M57" s="254" t="s">
        <v>178</v>
      </c>
      <c r="N57" s="255"/>
      <c r="O57" s="255"/>
      <c r="P57" s="255"/>
      <c r="Q57" s="255"/>
    </row>
    <row r="58" spans="1:17" ht="15">
      <c r="A58" s="32">
        <v>19236</v>
      </c>
      <c r="B58" s="32" t="s">
        <v>106</v>
      </c>
      <c r="C58" s="106" t="s">
        <v>107</v>
      </c>
      <c r="D58" s="106" t="s">
        <v>108</v>
      </c>
      <c r="E58" s="106">
        <v>4</v>
      </c>
      <c r="F58" s="106" t="s">
        <v>52</v>
      </c>
      <c r="G58" s="107">
        <v>950000</v>
      </c>
      <c r="H58" s="106" t="s">
        <v>70</v>
      </c>
      <c r="I58" s="106">
        <v>48</v>
      </c>
      <c r="J58" s="106">
        <v>10</v>
      </c>
      <c r="K58" s="108">
        <v>0.09</v>
      </c>
      <c r="L58" s="109">
        <v>43557</v>
      </c>
      <c r="M58" s="254" t="s">
        <v>178</v>
      </c>
      <c r="N58" s="255"/>
      <c r="O58" s="255"/>
      <c r="P58" s="255"/>
      <c r="Q58" s="255"/>
    </row>
    <row r="59" spans="1:17" ht="15" customHeight="1">
      <c r="A59" s="32">
        <v>19365</v>
      </c>
      <c r="B59" s="32" t="s">
        <v>109</v>
      </c>
      <c r="C59" s="106" t="s">
        <v>110</v>
      </c>
      <c r="D59" s="106" t="s">
        <v>111</v>
      </c>
      <c r="E59" s="106">
        <v>6</v>
      </c>
      <c r="F59" s="106" t="s">
        <v>52</v>
      </c>
      <c r="G59" s="107">
        <v>2525000</v>
      </c>
      <c r="H59" s="106" t="s">
        <v>70</v>
      </c>
      <c r="I59" s="106">
        <v>48</v>
      </c>
      <c r="J59" s="106">
        <v>19</v>
      </c>
      <c r="K59" s="108">
        <v>0.09</v>
      </c>
      <c r="L59" s="109">
        <v>43557</v>
      </c>
      <c r="M59" s="254" t="s">
        <v>178</v>
      </c>
      <c r="N59" s="255"/>
      <c r="O59" s="255"/>
      <c r="P59" s="255"/>
      <c r="Q59" s="255"/>
    </row>
    <row r="60" spans="1:17" ht="15" customHeight="1">
      <c r="A60" s="32">
        <v>19179</v>
      </c>
      <c r="B60" s="32" t="s">
        <v>116</v>
      </c>
      <c r="C60" s="106" t="s">
        <v>117</v>
      </c>
      <c r="D60" s="106" t="s">
        <v>117</v>
      </c>
      <c r="E60" s="106">
        <v>7</v>
      </c>
      <c r="F60" s="106" t="s">
        <v>52</v>
      </c>
      <c r="G60" s="107">
        <v>3000000</v>
      </c>
      <c r="H60" s="106" t="s">
        <v>70</v>
      </c>
      <c r="I60" s="106">
        <v>36</v>
      </c>
      <c r="J60" s="106">
        <v>17</v>
      </c>
      <c r="K60" s="108">
        <v>0.09</v>
      </c>
      <c r="L60" s="109">
        <v>43557</v>
      </c>
      <c r="M60" s="254" t="s">
        <v>178</v>
      </c>
      <c r="N60" s="255"/>
      <c r="O60" s="255"/>
      <c r="P60" s="255"/>
      <c r="Q60" s="255"/>
    </row>
    <row r="61" spans="1:17" ht="15">
      <c r="A61" s="32">
        <v>19095</v>
      </c>
      <c r="B61" s="32" t="s">
        <v>118</v>
      </c>
      <c r="C61" s="106" t="s">
        <v>119</v>
      </c>
      <c r="D61" s="106" t="s">
        <v>120</v>
      </c>
      <c r="E61" s="106">
        <v>7</v>
      </c>
      <c r="F61" s="106" t="s">
        <v>52</v>
      </c>
      <c r="G61" s="107">
        <v>0</v>
      </c>
      <c r="H61" s="106" t="s">
        <v>70</v>
      </c>
      <c r="I61" s="106">
        <v>57</v>
      </c>
      <c r="J61" s="106">
        <v>40</v>
      </c>
      <c r="K61" s="108">
        <v>0.09</v>
      </c>
      <c r="L61" s="109">
        <v>43557</v>
      </c>
      <c r="M61" s="251" t="s">
        <v>170</v>
      </c>
      <c r="N61" s="252"/>
      <c r="O61" s="252"/>
      <c r="P61" s="252"/>
      <c r="Q61" s="253"/>
    </row>
    <row r="62" spans="1:17" ht="15">
      <c r="A62" s="32">
        <v>19180</v>
      </c>
      <c r="B62" s="32" t="s">
        <v>122</v>
      </c>
      <c r="C62" s="113" t="s">
        <v>80</v>
      </c>
      <c r="D62" s="106" t="s">
        <v>81</v>
      </c>
      <c r="E62" s="106">
        <v>7</v>
      </c>
      <c r="F62" s="106" t="s">
        <v>52</v>
      </c>
      <c r="G62" s="107">
        <v>0</v>
      </c>
      <c r="H62" s="106" t="s">
        <v>15</v>
      </c>
      <c r="I62" s="106">
        <v>100</v>
      </c>
      <c r="J62" s="106">
        <v>30</v>
      </c>
      <c r="K62" s="108">
        <v>0.09</v>
      </c>
      <c r="L62" s="109">
        <v>43557</v>
      </c>
      <c r="M62" s="251" t="s">
        <v>169</v>
      </c>
      <c r="N62" s="252"/>
      <c r="O62" s="252"/>
      <c r="P62" s="252"/>
      <c r="Q62" s="253"/>
    </row>
    <row r="63" spans="1:17" ht="15">
      <c r="A63" s="32">
        <v>19238</v>
      </c>
      <c r="B63" s="32" t="s">
        <v>123</v>
      </c>
      <c r="C63" s="106" t="s">
        <v>124</v>
      </c>
      <c r="D63" s="106" t="s">
        <v>125</v>
      </c>
      <c r="E63" s="106">
        <v>8</v>
      </c>
      <c r="F63" s="106" t="s">
        <v>52</v>
      </c>
      <c r="G63" s="107">
        <v>2850000</v>
      </c>
      <c r="H63" s="106" t="s">
        <v>70</v>
      </c>
      <c r="I63" s="106">
        <v>38</v>
      </c>
      <c r="J63" s="106">
        <v>30</v>
      </c>
      <c r="K63" s="108">
        <v>0.09</v>
      </c>
      <c r="L63" s="109">
        <v>43557</v>
      </c>
      <c r="M63" s="254" t="s">
        <v>178</v>
      </c>
      <c r="N63" s="255"/>
      <c r="O63" s="255"/>
      <c r="P63" s="255"/>
      <c r="Q63" s="255"/>
    </row>
    <row r="64" spans="1:17" ht="15">
      <c r="A64" s="32">
        <v>19304</v>
      </c>
      <c r="B64" s="32" t="s">
        <v>153</v>
      </c>
      <c r="C64" s="106" t="s">
        <v>154</v>
      </c>
      <c r="D64" s="106" t="s">
        <v>155</v>
      </c>
      <c r="E64" s="106">
        <v>9</v>
      </c>
      <c r="F64" s="106" t="s">
        <v>52</v>
      </c>
      <c r="G64" s="107">
        <v>1700000</v>
      </c>
      <c r="H64" s="106" t="s">
        <v>70</v>
      </c>
      <c r="I64" s="106">
        <v>30</v>
      </c>
      <c r="J64" s="106">
        <v>11</v>
      </c>
      <c r="K64" s="108">
        <v>0.09</v>
      </c>
      <c r="L64" s="109">
        <v>43557</v>
      </c>
      <c r="M64" s="254" t="s">
        <v>178</v>
      </c>
      <c r="N64" s="255"/>
      <c r="O64" s="255"/>
      <c r="P64" s="255"/>
      <c r="Q64" s="255"/>
    </row>
    <row r="65" spans="1:17" ht="15">
      <c r="A65" s="32">
        <v>19136</v>
      </c>
      <c r="B65" s="32" t="s">
        <v>129</v>
      </c>
      <c r="C65" s="113" t="s">
        <v>76</v>
      </c>
      <c r="D65" s="113" t="s">
        <v>77</v>
      </c>
      <c r="E65" s="106">
        <v>9</v>
      </c>
      <c r="F65" s="106" t="s">
        <v>52</v>
      </c>
      <c r="G65" s="107">
        <v>0</v>
      </c>
      <c r="H65" s="106" t="s">
        <v>15</v>
      </c>
      <c r="I65" s="106">
        <v>69</v>
      </c>
      <c r="J65" s="106">
        <v>67</v>
      </c>
      <c r="K65" s="108">
        <v>0.09</v>
      </c>
      <c r="L65" s="210">
        <v>43557</v>
      </c>
      <c r="M65" s="251" t="s">
        <v>187</v>
      </c>
      <c r="N65" s="252"/>
      <c r="O65" s="252"/>
      <c r="P65" s="252"/>
      <c r="Q65" s="253"/>
    </row>
    <row r="66" spans="1:17" ht="15">
      <c r="A66" s="32">
        <v>19139</v>
      </c>
      <c r="B66" s="32" t="s">
        <v>130</v>
      </c>
      <c r="C66" s="113" t="s">
        <v>76</v>
      </c>
      <c r="D66" s="113" t="s">
        <v>77</v>
      </c>
      <c r="E66" s="106">
        <v>9</v>
      </c>
      <c r="F66" s="106" t="s">
        <v>52</v>
      </c>
      <c r="G66" s="107">
        <v>4000000</v>
      </c>
      <c r="H66" s="106" t="s">
        <v>15</v>
      </c>
      <c r="I66" s="106">
        <v>74</v>
      </c>
      <c r="J66" s="106">
        <v>69</v>
      </c>
      <c r="K66" s="108">
        <v>0.09</v>
      </c>
      <c r="L66" s="16" t="s">
        <v>186</v>
      </c>
      <c r="M66" s="254" t="s">
        <v>193</v>
      </c>
      <c r="N66" s="255"/>
      <c r="O66" s="255"/>
      <c r="P66" s="255"/>
      <c r="Q66" s="255"/>
    </row>
    <row r="67" spans="1:17" ht="15">
      <c r="A67" s="32">
        <v>19332</v>
      </c>
      <c r="B67" s="32" t="s">
        <v>131</v>
      </c>
      <c r="C67" s="182" t="s">
        <v>85</v>
      </c>
      <c r="D67" s="106" t="s">
        <v>54</v>
      </c>
      <c r="E67" s="106">
        <v>10</v>
      </c>
      <c r="F67" s="106" t="s">
        <v>133</v>
      </c>
      <c r="G67" s="107">
        <v>2475000</v>
      </c>
      <c r="H67" s="106" t="s">
        <v>70</v>
      </c>
      <c r="I67" s="106">
        <v>42</v>
      </c>
      <c r="J67" s="106">
        <v>15</v>
      </c>
      <c r="K67" s="108">
        <v>0.09</v>
      </c>
      <c r="L67" s="109">
        <v>43557</v>
      </c>
      <c r="M67" s="254" t="s">
        <v>178</v>
      </c>
      <c r="N67" s="255"/>
      <c r="O67" s="255"/>
      <c r="P67" s="255"/>
      <c r="Q67" s="255"/>
    </row>
    <row r="68" spans="1:17" ht="15">
      <c r="A68" s="32">
        <v>19367</v>
      </c>
      <c r="B68" s="32" t="s">
        <v>132</v>
      </c>
      <c r="C68" s="182" t="s">
        <v>85</v>
      </c>
      <c r="D68" s="106" t="s">
        <v>54</v>
      </c>
      <c r="E68" s="106">
        <v>10</v>
      </c>
      <c r="F68" s="106" t="s">
        <v>52</v>
      </c>
      <c r="G68" s="107">
        <v>3800000</v>
      </c>
      <c r="H68" s="106" t="s">
        <v>70</v>
      </c>
      <c r="I68" s="106">
        <v>60</v>
      </c>
      <c r="J68" s="106">
        <v>23</v>
      </c>
      <c r="K68" s="108">
        <v>0.09</v>
      </c>
      <c r="L68" s="109">
        <v>43557</v>
      </c>
      <c r="M68" s="254" t="s">
        <v>178</v>
      </c>
      <c r="N68" s="255"/>
      <c r="O68" s="255"/>
      <c r="P68" s="255"/>
      <c r="Q68" s="255"/>
    </row>
    <row r="69" spans="1:17" ht="15">
      <c r="A69" s="32">
        <v>19330</v>
      </c>
      <c r="B69" s="32" t="s">
        <v>138</v>
      </c>
      <c r="C69" s="113" t="s">
        <v>139</v>
      </c>
      <c r="D69" s="106" t="s">
        <v>51</v>
      </c>
      <c r="E69" s="106">
        <v>11</v>
      </c>
      <c r="F69" s="106" t="s">
        <v>52</v>
      </c>
      <c r="G69" s="107">
        <v>0</v>
      </c>
      <c r="H69" s="106" t="s">
        <v>70</v>
      </c>
      <c r="I69" s="106">
        <v>90</v>
      </c>
      <c r="J69" s="106">
        <v>6</v>
      </c>
      <c r="K69" s="108">
        <v>0.09</v>
      </c>
      <c r="L69" s="109">
        <v>43557</v>
      </c>
      <c r="M69" s="251" t="s">
        <v>187</v>
      </c>
      <c r="N69" s="252"/>
      <c r="O69" s="252"/>
      <c r="P69" s="252"/>
      <c r="Q69" s="253"/>
    </row>
    <row r="70" spans="1:17" ht="15">
      <c r="A70" s="32">
        <v>19331</v>
      </c>
      <c r="B70" s="32" t="s">
        <v>140</v>
      </c>
      <c r="C70" s="113" t="s">
        <v>139</v>
      </c>
      <c r="D70" s="106" t="s">
        <v>51</v>
      </c>
      <c r="E70" s="106">
        <v>11</v>
      </c>
      <c r="F70" s="106" t="s">
        <v>52</v>
      </c>
      <c r="G70" s="107">
        <v>0</v>
      </c>
      <c r="H70" s="106" t="s">
        <v>15</v>
      </c>
      <c r="I70" s="106">
        <v>72</v>
      </c>
      <c r="J70" s="106">
        <v>11</v>
      </c>
      <c r="K70" s="108">
        <v>0.09</v>
      </c>
      <c r="L70" s="109">
        <v>43557</v>
      </c>
      <c r="M70" s="251" t="s">
        <v>187</v>
      </c>
      <c r="N70" s="252"/>
      <c r="O70" s="252"/>
      <c r="P70" s="252"/>
      <c r="Q70" s="253"/>
    </row>
    <row r="71" spans="1:17" ht="15">
      <c r="A71" s="32">
        <v>19202</v>
      </c>
      <c r="B71" s="32" t="s">
        <v>141</v>
      </c>
      <c r="C71" s="106" t="s">
        <v>142</v>
      </c>
      <c r="D71" s="106" t="s">
        <v>143</v>
      </c>
      <c r="E71" s="106">
        <v>12</v>
      </c>
      <c r="F71" s="106" t="s">
        <v>52</v>
      </c>
      <c r="G71" s="107">
        <v>2745000</v>
      </c>
      <c r="H71" s="106" t="s">
        <v>70</v>
      </c>
      <c r="I71" s="106">
        <v>66</v>
      </c>
      <c r="J71" s="106">
        <v>20</v>
      </c>
      <c r="K71" s="108">
        <v>0.09</v>
      </c>
      <c r="L71" s="109">
        <v>43557</v>
      </c>
      <c r="M71" s="254" t="s">
        <v>178</v>
      </c>
      <c r="N71" s="255"/>
      <c r="O71" s="255"/>
      <c r="P71" s="255"/>
      <c r="Q71" s="255"/>
    </row>
    <row r="72" spans="1:17" ht="15">
      <c r="A72" s="32">
        <v>19468</v>
      </c>
      <c r="B72" s="32" t="s">
        <v>192</v>
      </c>
      <c r="C72" s="106" t="s">
        <v>76</v>
      </c>
      <c r="D72" s="106" t="s">
        <v>77</v>
      </c>
      <c r="E72" s="106">
        <v>9</v>
      </c>
      <c r="F72" s="106" t="s">
        <v>52</v>
      </c>
      <c r="G72" s="107">
        <v>4000000</v>
      </c>
      <c r="H72" s="106" t="s">
        <v>15</v>
      </c>
      <c r="I72" s="106">
        <v>200</v>
      </c>
      <c r="J72" s="106">
        <v>23</v>
      </c>
      <c r="K72" s="108">
        <v>0.04</v>
      </c>
      <c r="L72" s="109">
        <v>43700</v>
      </c>
      <c r="M72" s="254"/>
      <c r="N72" s="255"/>
      <c r="O72" s="255"/>
      <c r="P72" s="255"/>
      <c r="Q72" s="255"/>
    </row>
    <row r="73" spans="1:17" ht="15.75" thickBot="1">
      <c r="A73" s="32">
        <v>19610</v>
      </c>
      <c r="B73" s="32" t="s">
        <v>195</v>
      </c>
      <c r="C73" s="106" t="s">
        <v>85</v>
      </c>
      <c r="D73" s="106" t="s">
        <v>54</v>
      </c>
      <c r="E73" s="106">
        <v>10</v>
      </c>
      <c r="F73" s="106" t="s">
        <v>52</v>
      </c>
      <c r="G73" s="107">
        <v>4000000</v>
      </c>
      <c r="H73" s="106" t="s">
        <v>70</v>
      </c>
      <c r="I73" s="106">
        <v>112</v>
      </c>
      <c r="J73" s="106">
        <v>28</v>
      </c>
      <c r="K73" s="108">
        <v>0.04</v>
      </c>
      <c r="L73" s="109">
        <v>43717</v>
      </c>
      <c r="M73" s="254"/>
      <c r="N73" s="255"/>
      <c r="O73" s="255"/>
      <c r="P73" s="255"/>
      <c r="Q73" s="255"/>
    </row>
    <row r="74" spans="1:17" ht="15">
      <c r="A74" s="243" t="s">
        <v>189</v>
      </c>
      <c r="B74" s="244"/>
      <c r="C74" s="244"/>
      <c r="D74" s="244"/>
      <c r="E74" s="244"/>
      <c r="F74" s="244"/>
      <c r="G74" s="63">
        <f>SUM(G47,G50,G51,G52,G53,G57,G58,G59,G60,G61,G63,G64,G67,G68,G71,G73)</f>
        <v>37095000</v>
      </c>
      <c r="H74" s="64" t="s">
        <v>10</v>
      </c>
      <c r="I74" s="126">
        <f>SUM(I47,I51,I52,I53,I57,I58,I59,I60,I61,I63,I64,I71)</f>
        <v>655</v>
      </c>
      <c r="J74" s="126">
        <f>SUM(J47,J51,J52,J53,J57,J58,J59,J60,J61,J63,J64,J71)</f>
        <v>224</v>
      </c>
      <c r="K74" s="66"/>
      <c r="L74" s="67"/>
      <c r="M74" s="67"/>
      <c r="N74" s="67"/>
      <c r="O74" s="67"/>
      <c r="P74" s="67"/>
      <c r="Q74" s="68"/>
    </row>
    <row r="75" spans="1:17" ht="15">
      <c r="A75" s="245" t="s">
        <v>190</v>
      </c>
      <c r="B75" s="246"/>
      <c r="C75" s="246"/>
      <c r="D75" s="246"/>
      <c r="E75" s="246"/>
      <c r="F75" s="246"/>
      <c r="G75" s="33">
        <f>SUM(G45,G46,G48,G49,G54,G55,G56,G62,G65,G66,G69,G70,G73)</f>
        <v>13650000</v>
      </c>
      <c r="H75" s="69" t="s">
        <v>10</v>
      </c>
      <c r="I75" s="127">
        <f>SUM(I45,I46,I48,I49,I54,I55,I56,I62,I65,I66,I69,I70,I73)</f>
        <v>1465</v>
      </c>
      <c r="J75" s="127">
        <f>SUM(J45,J46,J48,J49,J54,J55,J56,J62,J65,J66,J69,J70,J73)</f>
        <v>413</v>
      </c>
      <c r="K75" s="71"/>
      <c r="L75" s="72"/>
      <c r="M75" s="73"/>
      <c r="N75" s="73"/>
      <c r="O75" s="73"/>
      <c r="P75" s="73"/>
      <c r="Q75" s="74"/>
    </row>
    <row r="76" spans="1:17" ht="16.5" thickBot="1">
      <c r="A76" s="241" t="s">
        <v>191</v>
      </c>
      <c r="B76" s="242"/>
      <c r="C76" s="242"/>
      <c r="D76" s="242"/>
      <c r="E76" s="242"/>
      <c r="F76" s="242"/>
      <c r="G76" s="111">
        <f>SUM(G74:G75)</f>
        <v>50745000</v>
      </c>
      <c r="H76" s="75" t="s">
        <v>10</v>
      </c>
      <c r="I76" s="131">
        <f>SUM(I74:I75)</f>
        <v>2120</v>
      </c>
      <c r="J76" s="131">
        <f>SUM(J74:J75)</f>
        <v>637</v>
      </c>
      <c r="K76" s="77"/>
      <c r="L76" s="78"/>
      <c r="M76" s="78"/>
      <c r="N76" s="78"/>
      <c r="O76" s="78"/>
      <c r="P76" s="78"/>
      <c r="Q76" s="79"/>
    </row>
    <row r="77" spans="1:17" ht="15" customHeight="1">
      <c r="A77" s="243" t="s">
        <v>27</v>
      </c>
      <c r="B77" s="244"/>
      <c r="C77" s="244"/>
      <c r="D77" s="244"/>
      <c r="E77" s="244"/>
      <c r="F77" s="244"/>
      <c r="G77" s="110">
        <f>SUM(G50,G51,G53,G57,G58,G59,G60,G63,G64,G67,G68,G71)</f>
        <v>27945000</v>
      </c>
      <c r="H77" s="64" t="s">
        <v>10</v>
      </c>
      <c r="I77" s="132">
        <f>SUM(I50,I51,I53,I57,I58,I59,I60,I63,I64,I67,I68,I73)</f>
        <v>684</v>
      </c>
      <c r="J77" s="132">
        <f>SUM(J50,J51,J53,J57,J58,J59,J60,J63,J64,J67,J68,J73)</f>
        <v>209</v>
      </c>
      <c r="K77" s="81"/>
      <c r="L77" s="203"/>
      <c r="M77" s="203"/>
      <c r="N77" s="203"/>
      <c r="O77" s="203"/>
      <c r="P77" s="203"/>
      <c r="Q77" s="204"/>
    </row>
    <row r="78" spans="1:17" ht="15" customHeight="1">
      <c r="A78" s="245" t="s">
        <v>28</v>
      </c>
      <c r="B78" s="246"/>
      <c r="C78" s="246"/>
      <c r="D78" s="246"/>
      <c r="E78" s="246"/>
      <c r="F78" s="246"/>
      <c r="G78" s="82">
        <f>G48</f>
        <v>1650000</v>
      </c>
      <c r="H78" s="69" t="s">
        <v>10</v>
      </c>
      <c r="I78" s="133">
        <f>I48</f>
        <v>114</v>
      </c>
      <c r="J78" s="133">
        <f>J48</f>
        <v>11</v>
      </c>
      <c r="K78" s="84"/>
      <c r="L78" s="73"/>
      <c r="M78" s="85"/>
      <c r="N78" s="85"/>
      <c r="O78" s="85"/>
      <c r="P78" s="85"/>
      <c r="Q78" s="86"/>
    </row>
    <row r="79" spans="1:17" ht="15" customHeight="1" thickBot="1">
      <c r="A79" s="247" t="s">
        <v>29</v>
      </c>
      <c r="B79" s="248"/>
      <c r="C79" s="248"/>
      <c r="D79" s="248"/>
      <c r="E79" s="248"/>
      <c r="F79" s="248"/>
      <c r="G79" s="116">
        <f>G47</f>
        <v>4000000</v>
      </c>
      <c r="H79" s="88" t="s">
        <v>10</v>
      </c>
      <c r="I79" s="88">
        <f>I47</f>
        <v>93</v>
      </c>
      <c r="J79" s="134">
        <f>J47</f>
        <v>25</v>
      </c>
      <c r="K79" s="91"/>
      <c r="L79" s="92"/>
      <c r="M79" s="92"/>
      <c r="N79" s="92"/>
      <c r="O79" s="92"/>
      <c r="P79" s="92"/>
      <c r="Q79" s="93"/>
    </row>
    <row r="80" spans="1:17" ht="15">
      <c r="A80" s="249" t="s">
        <v>30</v>
      </c>
      <c r="B80" s="250"/>
      <c r="C80" s="250"/>
      <c r="D80" s="250"/>
      <c r="E80" s="250"/>
      <c r="F80" s="250"/>
      <c r="G80" s="114">
        <f>Q39-G77</f>
        <v>0</v>
      </c>
      <c r="H80" s="202"/>
      <c r="I80" s="203"/>
      <c r="J80" s="203"/>
      <c r="K80" s="96"/>
      <c r="L80" s="96"/>
      <c r="M80" s="96"/>
      <c r="N80" s="96"/>
      <c r="O80" s="96"/>
      <c r="P80" s="96"/>
      <c r="Q80" s="97"/>
    </row>
    <row r="81" spans="1:17" ht="15">
      <c r="A81" s="238" t="s">
        <v>31</v>
      </c>
      <c r="B81" s="239"/>
      <c r="C81" s="239"/>
      <c r="D81" s="239"/>
      <c r="E81" s="239"/>
      <c r="F81" s="239"/>
      <c r="G81" s="115">
        <f>Q41-G78</f>
        <v>9510000</v>
      </c>
      <c r="H81" s="99"/>
      <c r="I81" s="73"/>
      <c r="J81" s="73"/>
      <c r="K81" s="73"/>
      <c r="L81" s="73"/>
      <c r="M81" s="73"/>
      <c r="N81" s="73"/>
      <c r="O81" s="73"/>
      <c r="P81" s="73"/>
      <c r="Q81" s="74"/>
    </row>
    <row r="82" spans="1:17" ht="15">
      <c r="A82" s="238" t="s">
        <v>32</v>
      </c>
      <c r="B82" s="239"/>
      <c r="C82" s="239"/>
      <c r="D82" s="239"/>
      <c r="E82" s="239"/>
      <c r="F82" s="239"/>
      <c r="G82" s="115">
        <f>Q40-G79</f>
        <v>500000</v>
      </c>
      <c r="H82" s="99"/>
      <c r="I82" s="73"/>
      <c r="J82" s="73"/>
      <c r="K82" s="73"/>
      <c r="L82" s="73"/>
      <c r="M82" s="100"/>
      <c r="N82" s="100"/>
      <c r="O82" s="100"/>
      <c r="P82" s="100"/>
      <c r="Q82" s="100"/>
    </row>
    <row r="83" spans="1:17" ht="15" customHeight="1">
      <c r="A83" s="101"/>
      <c r="B83" s="101"/>
      <c r="C83" s="101"/>
      <c r="D83" s="101"/>
      <c r="E83" s="101"/>
      <c r="F83" s="208"/>
      <c r="G83" s="102"/>
      <c r="H83" s="101"/>
      <c r="I83" s="101"/>
      <c r="J83" s="101"/>
      <c r="K83" s="101"/>
      <c r="L83" s="101"/>
      <c r="M83" s="201"/>
      <c r="N83" s="101"/>
      <c r="O83" s="101"/>
      <c r="P83" s="101"/>
      <c r="Q83" s="101"/>
    </row>
    <row r="84" spans="1:17" ht="15" customHeight="1">
      <c r="A84" s="240" t="s">
        <v>134</v>
      </c>
      <c r="B84" s="240"/>
      <c r="C84" s="240"/>
      <c r="D84" s="240"/>
      <c r="E84" s="240"/>
      <c r="F84" s="240"/>
      <c r="G84" s="240"/>
      <c r="H84" s="240"/>
      <c r="I84" s="240"/>
      <c r="J84" s="240"/>
      <c r="K84" s="240"/>
      <c r="L84" s="240"/>
      <c r="M84" s="240"/>
      <c r="N84" s="101"/>
      <c r="O84" s="101"/>
      <c r="P84" s="101"/>
      <c r="Q84" s="101"/>
    </row>
    <row r="85" spans="1:17" ht="15" customHeight="1">
      <c r="A85" s="240" t="s">
        <v>34</v>
      </c>
      <c r="B85" s="240"/>
      <c r="C85" s="240"/>
      <c r="D85" s="240"/>
      <c r="E85" s="240"/>
      <c r="F85" s="240"/>
      <c r="G85" s="240"/>
      <c r="H85" s="240"/>
      <c r="I85" s="240"/>
      <c r="J85" s="240"/>
      <c r="K85" s="240"/>
      <c r="L85" s="240"/>
      <c r="M85" s="240"/>
      <c r="N85" s="101"/>
      <c r="O85" s="101"/>
      <c r="P85" s="101"/>
      <c r="Q85" s="101"/>
    </row>
    <row r="86" spans="1:17" ht="15">
      <c r="A86" s="240" t="s">
        <v>146</v>
      </c>
      <c r="B86" s="240"/>
      <c r="C86" s="240"/>
      <c r="D86" s="240"/>
      <c r="E86" s="240"/>
      <c r="F86" s="240"/>
      <c r="G86" s="240"/>
      <c r="H86" s="240"/>
      <c r="I86" s="240"/>
      <c r="J86" s="240"/>
      <c r="K86" s="240"/>
      <c r="L86" s="240"/>
      <c r="M86" s="240"/>
      <c r="N86" s="101"/>
      <c r="O86" s="101"/>
      <c r="P86" s="101"/>
      <c r="Q86" s="101"/>
    </row>
    <row r="87" spans="1:13" ht="15">
      <c r="A87" s="240" t="s">
        <v>194</v>
      </c>
      <c r="B87" s="240"/>
      <c r="C87" s="240"/>
      <c r="D87" s="240"/>
      <c r="E87" s="240"/>
      <c r="F87" s="240"/>
      <c r="G87" s="240"/>
      <c r="H87" s="240"/>
      <c r="I87" s="240"/>
      <c r="J87" s="240"/>
      <c r="K87" s="240"/>
      <c r="L87" s="240"/>
      <c r="M87" s="240"/>
    </row>
  </sheetData>
  <sheetProtection/>
  <mergeCells count="100">
    <mergeCell ref="A85:M85"/>
    <mergeCell ref="A86:M86"/>
    <mergeCell ref="A78:F78"/>
    <mergeCell ref="A79:F79"/>
    <mergeCell ref="A80:F80"/>
    <mergeCell ref="A81:F81"/>
    <mergeCell ref="A82:F82"/>
    <mergeCell ref="A84:M84"/>
    <mergeCell ref="M70:Q70"/>
    <mergeCell ref="M73:Q73"/>
    <mergeCell ref="A74:F74"/>
    <mergeCell ref="A75:F75"/>
    <mergeCell ref="A76:F76"/>
    <mergeCell ref="A77:F77"/>
    <mergeCell ref="M71:Q71"/>
    <mergeCell ref="M72:Q72"/>
    <mergeCell ref="M64:Q64"/>
    <mergeCell ref="M65:Q65"/>
    <mergeCell ref="M66:Q66"/>
    <mergeCell ref="M67:Q67"/>
    <mergeCell ref="M68:Q68"/>
    <mergeCell ref="M69:Q69"/>
    <mergeCell ref="M58:Q58"/>
    <mergeCell ref="M59:Q59"/>
    <mergeCell ref="M60:Q60"/>
    <mergeCell ref="M61:Q61"/>
    <mergeCell ref="M62:Q62"/>
    <mergeCell ref="M63:Q63"/>
    <mergeCell ref="M52:Q52"/>
    <mergeCell ref="M53:Q53"/>
    <mergeCell ref="M54:Q54"/>
    <mergeCell ref="M55:Q55"/>
    <mergeCell ref="M56:Q56"/>
    <mergeCell ref="M57:Q57"/>
    <mergeCell ref="M46:Q46"/>
    <mergeCell ref="M47:Q47"/>
    <mergeCell ref="M48:Q48"/>
    <mergeCell ref="M49:Q49"/>
    <mergeCell ref="M50:Q50"/>
    <mergeCell ref="M51:Q51"/>
    <mergeCell ref="M40:P40"/>
    <mergeCell ref="M41:P41"/>
    <mergeCell ref="M42:P42"/>
    <mergeCell ref="M43:P43"/>
    <mergeCell ref="M44:Q44"/>
    <mergeCell ref="M45:Q45"/>
    <mergeCell ref="M34:Q34"/>
    <mergeCell ref="A35:F35"/>
    <mergeCell ref="A36:F36"/>
    <mergeCell ref="A37:F37"/>
    <mergeCell ref="H37:Q37"/>
    <mergeCell ref="M39:P39"/>
    <mergeCell ref="A32:B32"/>
    <mergeCell ref="H32:J32"/>
    <mergeCell ref="K32:L32"/>
    <mergeCell ref="M32:O32"/>
    <mergeCell ref="P32:Q32"/>
    <mergeCell ref="M33:Q33"/>
    <mergeCell ref="M25:Q25"/>
    <mergeCell ref="M26:Q26"/>
    <mergeCell ref="A27:F27"/>
    <mergeCell ref="A28:F28"/>
    <mergeCell ref="A29:F29"/>
    <mergeCell ref="H29:Q29"/>
    <mergeCell ref="A22:F22"/>
    <mergeCell ref="A23:F23"/>
    <mergeCell ref="H23:Q23"/>
    <mergeCell ref="A24:B24"/>
    <mergeCell ref="H24:J24"/>
    <mergeCell ref="K24:L24"/>
    <mergeCell ref="M24:O24"/>
    <mergeCell ref="P24:Q24"/>
    <mergeCell ref="M18:Q18"/>
    <mergeCell ref="M19:Q19"/>
    <mergeCell ref="A20:F20"/>
    <mergeCell ref="K20:Q20"/>
    <mergeCell ref="A21:F21"/>
    <mergeCell ref="K21:Q21"/>
    <mergeCell ref="M12:Q12"/>
    <mergeCell ref="M13:Q13"/>
    <mergeCell ref="M14:Q14"/>
    <mergeCell ref="M15:Q15"/>
    <mergeCell ref="M16:Q16"/>
    <mergeCell ref="M17:Q17"/>
    <mergeCell ref="H9:J9"/>
    <mergeCell ref="K9:L9"/>
    <mergeCell ref="M9:O9"/>
    <mergeCell ref="P9:Q9"/>
    <mergeCell ref="M10:Q10"/>
    <mergeCell ref="M11:Q11"/>
    <mergeCell ref="A87:M87"/>
    <mergeCell ref="A1:Q1"/>
    <mergeCell ref="A2:Q2"/>
    <mergeCell ref="A3:Q3"/>
    <mergeCell ref="A4:Q4"/>
    <mergeCell ref="A5:Q5"/>
    <mergeCell ref="M6:P6"/>
    <mergeCell ref="M7:P7"/>
    <mergeCell ref="M8:P8"/>
    <mergeCell ref="A9:C9"/>
  </mergeCells>
  <printOptions/>
  <pageMargins left="0.7" right="0.7" top="0.75" bottom="0.75" header="0.3" footer="0.3"/>
  <pageSetup fitToHeight="2" fitToWidth="1" horizontalDpi="600" verticalDpi="600" orientation="landscape" scale="51"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84"/>
  <sheetViews>
    <sheetView showGridLines="0" zoomScalePageLayoutView="0" workbookViewId="0" topLeftCell="A1">
      <selection activeCell="D17" sqref="D17"/>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183</v>
      </c>
      <c r="B2" s="287"/>
      <c r="C2" s="287"/>
      <c r="D2" s="287"/>
      <c r="E2" s="287"/>
      <c r="F2" s="287"/>
      <c r="G2" s="287"/>
      <c r="H2" s="287"/>
      <c r="I2" s="287"/>
      <c r="J2" s="287"/>
      <c r="K2" s="287"/>
      <c r="L2" s="287"/>
      <c r="M2" s="286"/>
      <c r="N2" s="286"/>
      <c r="O2" s="286"/>
      <c r="P2" s="286"/>
      <c r="Q2" s="286"/>
    </row>
    <row r="3" spans="1:17" ht="12.75" customHeight="1">
      <c r="A3" s="288" t="s">
        <v>175</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192"/>
      <c r="F6" s="192"/>
      <c r="G6" s="192"/>
      <c r="H6" s="192"/>
      <c r="I6" s="192"/>
      <c r="J6" s="192"/>
      <c r="K6" s="192"/>
      <c r="L6" s="192"/>
      <c r="M6" s="283"/>
      <c r="N6" s="283"/>
      <c r="O6" s="283"/>
      <c r="P6" s="283"/>
      <c r="Q6" s="6"/>
    </row>
    <row r="7" spans="1:17" ht="14.25" customHeight="1">
      <c r="A7" s="3"/>
      <c r="B7" s="4"/>
      <c r="C7" s="4"/>
      <c r="D7" s="4"/>
      <c r="E7" s="192"/>
      <c r="F7" s="192"/>
      <c r="G7" s="192"/>
      <c r="H7" s="192"/>
      <c r="I7" s="192"/>
      <c r="J7" s="192"/>
      <c r="K7" s="192"/>
      <c r="L7" s="192"/>
      <c r="M7" s="283" t="s">
        <v>39</v>
      </c>
      <c r="N7" s="283"/>
      <c r="O7" s="283"/>
      <c r="P7" s="283"/>
      <c r="Q7" s="6">
        <v>2000000</v>
      </c>
    </row>
    <row r="8" spans="1:17" ht="14.25" customHeight="1">
      <c r="A8" s="3"/>
      <c r="B8" s="4"/>
      <c r="C8" s="4"/>
      <c r="D8" s="4"/>
      <c r="E8" s="192"/>
      <c r="F8" s="192"/>
      <c r="G8" s="192"/>
      <c r="H8" s="192"/>
      <c r="I8" s="192"/>
      <c r="J8" s="192"/>
      <c r="K8" s="192"/>
      <c r="L8" s="192"/>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54"/>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t="s">
        <v>176</v>
      </c>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54"/>
      <c r="N14" s="255"/>
      <c r="O14" s="255"/>
      <c r="P14" s="255"/>
      <c r="Q14" s="255"/>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54" t="s">
        <v>176</v>
      </c>
      <c r="N15" s="255"/>
      <c r="O15" s="255"/>
      <c r="P15" s="255"/>
      <c r="Q15" s="255"/>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54" t="s">
        <v>67</v>
      </c>
      <c r="N16" s="255"/>
      <c r="O16" s="255"/>
      <c r="P16" s="255"/>
      <c r="Q16" s="255"/>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54" t="s">
        <v>179</v>
      </c>
      <c r="N17" s="255"/>
      <c r="O17" s="255"/>
      <c r="P17" s="255"/>
      <c r="Q17" s="255"/>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54"/>
      <c r="N18" s="255"/>
      <c r="O18" s="255"/>
      <c r="P18" s="255"/>
      <c r="Q18" s="255"/>
    </row>
    <row r="19" spans="1:17" ht="15.75" thickBot="1">
      <c r="A19" s="11">
        <v>19508</v>
      </c>
      <c r="B19" s="11" t="s">
        <v>182</v>
      </c>
      <c r="C19" s="11" t="s">
        <v>80</v>
      </c>
      <c r="D19" s="11" t="s">
        <v>81</v>
      </c>
      <c r="E19" s="11">
        <v>7</v>
      </c>
      <c r="F19" s="11" t="s">
        <v>52</v>
      </c>
      <c r="G19" s="112">
        <v>2000000</v>
      </c>
      <c r="H19" s="11" t="s">
        <v>115</v>
      </c>
      <c r="I19" s="129">
        <v>40</v>
      </c>
      <c r="J19" s="11">
        <v>14</v>
      </c>
      <c r="K19" s="15"/>
      <c r="L19" s="16">
        <v>43691</v>
      </c>
      <c r="M19" s="254"/>
      <c r="N19" s="255"/>
      <c r="O19" s="255"/>
      <c r="P19" s="255"/>
      <c r="Q19" s="255"/>
    </row>
    <row r="20" spans="1:17" ht="15" customHeight="1" thickBot="1">
      <c r="A20" s="267" t="s">
        <v>16</v>
      </c>
      <c r="B20" s="268"/>
      <c r="C20" s="268"/>
      <c r="D20" s="268"/>
      <c r="E20" s="268"/>
      <c r="F20" s="268"/>
      <c r="G20" s="18">
        <f>SUM(G11:G19)</f>
        <v>13433796</v>
      </c>
      <c r="H20" s="19" t="s">
        <v>10</v>
      </c>
      <c r="I20" s="130">
        <f>SUM(I11:I19)</f>
        <v>923</v>
      </c>
      <c r="J20" s="130">
        <f>SUM(J11:J19)</f>
        <v>144</v>
      </c>
      <c r="K20" s="280"/>
      <c r="L20" s="281"/>
      <c r="M20" s="281"/>
      <c r="N20" s="281"/>
      <c r="O20" s="281"/>
      <c r="P20" s="281"/>
      <c r="Q20" s="282"/>
    </row>
    <row r="21" spans="1:17" ht="15" customHeight="1" thickBot="1">
      <c r="A21" s="267" t="s">
        <v>36</v>
      </c>
      <c r="B21" s="268"/>
      <c r="C21" s="268"/>
      <c r="D21" s="268"/>
      <c r="E21" s="268"/>
      <c r="F21" s="268"/>
      <c r="G21" s="18">
        <f>G11+G13+G15</f>
        <v>3615000</v>
      </c>
      <c r="H21" s="19" t="s">
        <v>10</v>
      </c>
      <c r="I21" s="19">
        <f>I11+I13+I15</f>
        <v>236</v>
      </c>
      <c r="J21" s="19">
        <f>J11+J13+J15</f>
        <v>23</v>
      </c>
      <c r="K21" s="280"/>
      <c r="L21" s="281"/>
      <c r="M21" s="281"/>
      <c r="N21" s="281"/>
      <c r="O21" s="281"/>
      <c r="P21" s="281"/>
      <c r="Q21" s="282"/>
    </row>
    <row r="22" spans="1:17" ht="15" customHeight="1" thickBot="1">
      <c r="A22" s="249" t="s">
        <v>44</v>
      </c>
      <c r="B22" s="250"/>
      <c r="C22" s="250"/>
      <c r="D22" s="250"/>
      <c r="E22" s="250"/>
      <c r="F22" s="250"/>
      <c r="G22" s="22">
        <f>Q8-G13-G15</f>
        <v>6523041</v>
      </c>
      <c r="H22" s="137"/>
      <c r="I22" s="138"/>
      <c r="J22" s="138"/>
      <c r="K22" s="25"/>
      <c r="L22" s="26"/>
      <c r="M22" s="26"/>
      <c r="N22" s="26"/>
      <c r="O22" s="26"/>
      <c r="P22" s="26"/>
      <c r="Q22" s="27"/>
    </row>
    <row r="23" spans="1:17" ht="15">
      <c r="A23" s="249" t="s">
        <v>45</v>
      </c>
      <c r="B23" s="250"/>
      <c r="C23" s="250"/>
      <c r="D23" s="250"/>
      <c r="E23" s="250"/>
      <c r="F23" s="250"/>
      <c r="G23" s="28">
        <f>Q7-G11</f>
        <v>1500000</v>
      </c>
      <c r="H23" s="269"/>
      <c r="I23" s="270"/>
      <c r="J23" s="270"/>
      <c r="K23" s="270"/>
      <c r="L23" s="270"/>
      <c r="M23" s="270"/>
      <c r="N23" s="270"/>
      <c r="O23" s="270"/>
      <c r="P23" s="270"/>
      <c r="Q23" s="271"/>
    </row>
    <row r="24" spans="1:17" ht="64.5" customHeight="1">
      <c r="A24" s="273" t="s">
        <v>17</v>
      </c>
      <c r="B24" s="273"/>
      <c r="C24" s="29"/>
      <c r="D24" s="29"/>
      <c r="E24" s="30"/>
      <c r="F24" s="29"/>
      <c r="G24" s="31"/>
      <c r="H24" s="274"/>
      <c r="I24" s="261"/>
      <c r="J24" s="261"/>
      <c r="K24" s="275"/>
      <c r="L24" s="276"/>
      <c r="M24" s="277" t="s">
        <v>1</v>
      </c>
      <c r="N24" s="277"/>
      <c r="O24" s="277"/>
      <c r="P24" s="278">
        <v>500000</v>
      </c>
      <c r="Q24" s="279"/>
    </row>
    <row r="25" spans="1:17" ht="51">
      <c r="A25" s="10" t="s">
        <v>18</v>
      </c>
      <c r="B25" s="10" t="s">
        <v>3</v>
      </c>
      <c r="C25" s="10" t="s">
        <v>4</v>
      </c>
      <c r="D25" s="10" t="s">
        <v>5</v>
      </c>
      <c r="E25" s="10" t="s">
        <v>6</v>
      </c>
      <c r="F25" s="10" t="s">
        <v>7</v>
      </c>
      <c r="G25" s="10" t="s">
        <v>8</v>
      </c>
      <c r="H25" s="10" t="s">
        <v>9</v>
      </c>
      <c r="I25" s="10" t="s">
        <v>10</v>
      </c>
      <c r="J25" s="10" t="s">
        <v>11</v>
      </c>
      <c r="K25" s="10" t="s">
        <v>12</v>
      </c>
      <c r="L25" s="10" t="s">
        <v>13</v>
      </c>
      <c r="M25" s="262" t="s">
        <v>14</v>
      </c>
      <c r="N25" s="252"/>
      <c r="O25" s="252"/>
      <c r="P25" s="252"/>
      <c r="Q25" s="253"/>
    </row>
    <row r="26" spans="1:17" s="2" customFormat="1" ht="15.75" thickBot="1">
      <c r="A26" s="32">
        <v>19028</v>
      </c>
      <c r="B26" s="32" t="s">
        <v>135</v>
      </c>
      <c r="C26" s="32" t="s">
        <v>136</v>
      </c>
      <c r="D26" s="32" t="s">
        <v>137</v>
      </c>
      <c r="E26" s="32">
        <v>11</v>
      </c>
      <c r="F26" s="32" t="s">
        <v>52</v>
      </c>
      <c r="G26" s="33">
        <v>500000</v>
      </c>
      <c r="H26" s="32" t="s">
        <v>15</v>
      </c>
      <c r="I26" s="34">
        <v>80</v>
      </c>
      <c r="J26" s="34">
        <v>5</v>
      </c>
      <c r="K26" s="35">
        <v>0.09</v>
      </c>
      <c r="L26" s="36">
        <v>43557</v>
      </c>
      <c r="M26" s="251"/>
      <c r="N26" s="263"/>
      <c r="O26" s="263"/>
      <c r="P26" s="263"/>
      <c r="Q26" s="264"/>
    </row>
    <row r="27" spans="1:17" ht="15.75" thickBot="1">
      <c r="A27" s="265" t="s">
        <v>19</v>
      </c>
      <c r="B27" s="266"/>
      <c r="C27" s="266"/>
      <c r="D27" s="266"/>
      <c r="E27" s="266"/>
      <c r="F27" s="266"/>
      <c r="G27" s="105">
        <f>G26</f>
        <v>500000</v>
      </c>
      <c r="H27" s="37" t="s">
        <v>10</v>
      </c>
      <c r="I27" s="38">
        <f>SUM(I26:I26)</f>
        <v>80</v>
      </c>
      <c r="J27" s="38">
        <f>SUM(J26:J26)</f>
        <v>5</v>
      </c>
      <c r="K27" s="39"/>
      <c r="L27" s="40"/>
      <c r="M27" s="195"/>
      <c r="N27" s="195"/>
      <c r="O27" s="195"/>
      <c r="P27" s="195"/>
      <c r="Q27" s="196"/>
    </row>
    <row r="28" spans="1:17" ht="15.75" thickBot="1">
      <c r="A28" s="267" t="s">
        <v>20</v>
      </c>
      <c r="B28" s="268"/>
      <c r="C28" s="268"/>
      <c r="D28" s="268"/>
      <c r="E28" s="268"/>
      <c r="F28" s="268"/>
      <c r="G28" s="18">
        <v>0</v>
      </c>
      <c r="H28" s="19" t="s">
        <v>10</v>
      </c>
      <c r="I28" s="21">
        <f>I26</f>
        <v>80</v>
      </c>
      <c r="J28" s="21">
        <f>J26</f>
        <v>5</v>
      </c>
      <c r="K28" s="194"/>
      <c r="L28" s="195"/>
      <c r="M28" s="198"/>
      <c r="N28" s="198"/>
      <c r="O28" s="198"/>
      <c r="P28" s="198"/>
      <c r="Q28" s="199"/>
    </row>
    <row r="29" spans="1:17" ht="15" customHeight="1">
      <c r="A29" s="249" t="s">
        <v>21</v>
      </c>
      <c r="B29" s="250"/>
      <c r="C29" s="250"/>
      <c r="D29" s="250"/>
      <c r="E29" s="250"/>
      <c r="F29" s="250"/>
      <c r="G29" s="28">
        <f>SUM(P24-G28)</f>
        <v>500000</v>
      </c>
      <c r="H29" s="269"/>
      <c r="I29" s="270"/>
      <c r="J29" s="270"/>
      <c r="K29" s="270"/>
      <c r="L29" s="270"/>
      <c r="M29" s="270"/>
      <c r="N29" s="270"/>
      <c r="O29" s="270"/>
      <c r="P29" s="270"/>
      <c r="Q29" s="271"/>
    </row>
    <row r="30" spans="1:17" ht="15" customHeight="1">
      <c r="A30" s="46"/>
      <c r="B30" s="30"/>
      <c r="C30" s="30"/>
      <c r="D30" s="30"/>
      <c r="E30" s="30"/>
      <c r="F30" s="30"/>
      <c r="G30" s="47"/>
      <c r="H30" s="48"/>
      <c r="I30" s="49"/>
      <c r="J30" s="49"/>
      <c r="K30" s="49"/>
      <c r="L30" s="49"/>
      <c r="M30" s="49"/>
      <c r="N30" s="49"/>
      <c r="O30" s="49"/>
      <c r="P30" s="49"/>
      <c r="Q30" s="49"/>
    </row>
    <row r="31" spans="1:17" ht="15" customHeight="1">
      <c r="A31" s="46"/>
      <c r="B31" s="30"/>
      <c r="C31" s="30"/>
      <c r="D31" s="30"/>
      <c r="E31" s="30"/>
      <c r="F31" s="30"/>
      <c r="G31" s="47"/>
      <c r="H31" s="48"/>
      <c r="I31" s="49"/>
      <c r="J31" s="49"/>
      <c r="K31" s="49"/>
      <c r="L31" s="49"/>
      <c r="M31" s="49"/>
      <c r="N31" s="49"/>
      <c r="O31" s="49"/>
      <c r="P31" s="49"/>
      <c r="Q31" s="49"/>
    </row>
    <row r="32" spans="1:17" ht="15" customHeight="1">
      <c r="A32" s="273" t="s">
        <v>49</v>
      </c>
      <c r="B32" s="273"/>
      <c r="C32" s="29"/>
      <c r="D32" s="29"/>
      <c r="E32" s="30"/>
      <c r="F32" s="29"/>
      <c r="G32" s="31"/>
      <c r="H32" s="274"/>
      <c r="I32" s="261"/>
      <c r="J32" s="261"/>
      <c r="K32" s="275"/>
      <c r="L32" s="276"/>
      <c r="M32" s="277" t="s">
        <v>1</v>
      </c>
      <c r="N32" s="277"/>
      <c r="O32" s="277"/>
      <c r="P32" s="278">
        <v>2000000</v>
      </c>
      <c r="Q32" s="279"/>
    </row>
    <row r="33" spans="1:17" ht="39" customHeight="1">
      <c r="A33" s="10" t="s">
        <v>18</v>
      </c>
      <c r="B33" s="10" t="s">
        <v>3</v>
      </c>
      <c r="C33" s="10" t="s">
        <v>4</v>
      </c>
      <c r="D33" s="10" t="s">
        <v>5</v>
      </c>
      <c r="E33" s="10" t="s">
        <v>6</v>
      </c>
      <c r="F33" s="10" t="s">
        <v>7</v>
      </c>
      <c r="G33" s="10" t="s">
        <v>8</v>
      </c>
      <c r="H33" s="10" t="s">
        <v>9</v>
      </c>
      <c r="I33" s="10" t="s">
        <v>10</v>
      </c>
      <c r="J33" s="10" t="s">
        <v>11</v>
      </c>
      <c r="K33" s="10" t="s">
        <v>12</v>
      </c>
      <c r="L33" s="10" t="s">
        <v>13</v>
      </c>
      <c r="M33" s="262" t="s">
        <v>14</v>
      </c>
      <c r="N33" s="252"/>
      <c r="O33" s="252"/>
      <c r="P33" s="252"/>
      <c r="Q33" s="253"/>
    </row>
    <row r="34" spans="1:17" ht="15" customHeight="1" thickBot="1">
      <c r="A34" s="32">
        <v>19503</v>
      </c>
      <c r="B34" s="32" t="s">
        <v>56</v>
      </c>
      <c r="C34" s="32" t="s">
        <v>53</v>
      </c>
      <c r="D34" s="32" t="s">
        <v>54</v>
      </c>
      <c r="E34" s="32">
        <v>10</v>
      </c>
      <c r="F34" s="32" t="s">
        <v>55</v>
      </c>
      <c r="G34" s="33">
        <v>2000000</v>
      </c>
      <c r="H34" s="32" t="s">
        <v>15</v>
      </c>
      <c r="I34" s="32">
        <v>76</v>
      </c>
      <c r="J34" s="32"/>
      <c r="K34" s="35"/>
      <c r="L34" s="36">
        <v>43511</v>
      </c>
      <c r="M34" s="251" t="s">
        <v>60</v>
      </c>
      <c r="N34" s="263"/>
      <c r="O34" s="263"/>
      <c r="P34" s="263"/>
      <c r="Q34" s="264"/>
    </row>
    <row r="35" spans="1:17" ht="15" customHeight="1" thickBot="1">
      <c r="A35" s="265" t="s">
        <v>57</v>
      </c>
      <c r="B35" s="266"/>
      <c r="C35" s="266"/>
      <c r="D35" s="266"/>
      <c r="E35" s="266"/>
      <c r="F35" s="266"/>
      <c r="G35" s="105">
        <f>G34</f>
        <v>2000000</v>
      </c>
      <c r="H35" s="37" t="s">
        <v>10</v>
      </c>
      <c r="I35" s="128">
        <f>SUM(I34:I34)</f>
        <v>76</v>
      </c>
      <c r="J35" s="128">
        <f>SUM(J34:J34)</f>
        <v>0</v>
      </c>
      <c r="K35" s="39"/>
      <c r="L35" s="40"/>
      <c r="M35" s="195"/>
      <c r="N35" s="195"/>
      <c r="O35" s="195"/>
      <c r="P35" s="195"/>
      <c r="Q35" s="196"/>
    </row>
    <row r="36" spans="1:17" ht="15" customHeight="1" thickBot="1">
      <c r="A36" s="267" t="s">
        <v>58</v>
      </c>
      <c r="B36" s="268"/>
      <c r="C36" s="268"/>
      <c r="D36" s="268"/>
      <c r="E36" s="268"/>
      <c r="F36" s="268"/>
      <c r="G36" s="18">
        <v>0</v>
      </c>
      <c r="H36" s="19" t="s">
        <v>10</v>
      </c>
      <c r="I36" s="19">
        <v>0</v>
      </c>
      <c r="J36" s="19">
        <f>J34</f>
        <v>0</v>
      </c>
      <c r="K36" s="194"/>
      <c r="L36" s="195"/>
      <c r="M36" s="198"/>
      <c r="N36" s="198"/>
      <c r="O36" s="198"/>
      <c r="P36" s="198"/>
      <c r="Q36" s="199"/>
    </row>
    <row r="37" spans="1:17" ht="15" customHeight="1">
      <c r="A37" s="249" t="s">
        <v>59</v>
      </c>
      <c r="B37" s="250"/>
      <c r="C37" s="250"/>
      <c r="D37" s="250"/>
      <c r="E37" s="250"/>
      <c r="F37" s="250"/>
      <c r="G37" s="28">
        <f>SUM(P32-G36)</f>
        <v>2000000</v>
      </c>
      <c r="H37" s="269"/>
      <c r="I37" s="270"/>
      <c r="J37" s="270"/>
      <c r="K37" s="270"/>
      <c r="L37" s="270"/>
      <c r="M37" s="270"/>
      <c r="N37" s="270"/>
      <c r="O37" s="270"/>
      <c r="P37" s="270"/>
      <c r="Q37" s="271"/>
    </row>
    <row r="38" spans="1:17" ht="15" customHeight="1">
      <c r="A38" s="46"/>
      <c r="B38" s="30"/>
      <c r="C38" s="30"/>
      <c r="D38" s="30"/>
      <c r="E38" s="30"/>
      <c r="F38" s="30"/>
      <c r="G38" s="47"/>
      <c r="H38" s="48"/>
      <c r="I38" s="49"/>
      <c r="J38" s="49"/>
      <c r="K38" s="49"/>
      <c r="L38" s="49"/>
      <c r="M38" s="193"/>
      <c r="N38" s="193"/>
      <c r="O38" s="193"/>
      <c r="P38" s="193"/>
      <c r="Q38" s="51"/>
    </row>
    <row r="39" spans="1:17" ht="15">
      <c r="A39" s="52"/>
      <c r="B39" s="53"/>
      <c r="C39" s="53"/>
      <c r="D39" s="53"/>
      <c r="E39" s="53"/>
      <c r="F39" s="53"/>
      <c r="G39" s="54"/>
      <c r="H39" s="55"/>
      <c r="I39" s="55"/>
      <c r="J39" s="55"/>
      <c r="K39" s="56"/>
      <c r="L39" s="57"/>
      <c r="M39" s="272" t="s">
        <v>38</v>
      </c>
      <c r="N39" s="272"/>
      <c r="O39" s="272"/>
      <c r="P39" s="272"/>
      <c r="Q39" s="7">
        <v>27945000</v>
      </c>
    </row>
    <row r="40" spans="1:17" ht="15">
      <c r="A40" s="52"/>
      <c r="B40" s="53"/>
      <c r="C40" s="53"/>
      <c r="D40" s="53"/>
      <c r="E40" s="53"/>
      <c r="F40" s="53"/>
      <c r="G40" s="54"/>
      <c r="H40" s="55"/>
      <c r="I40" s="55"/>
      <c r="J40" s="55"/>
      <c r="K40" s="56"/>
      <c r="L40" s="57"/>
      <c r="M40" s="258" t="s">
        <v>144</v>
      </c>
      <c r="N40" s="258"/>
      <c r="O40" s="258"/>
      <c r="P40" s="258"/>
      <c r="Q40" s="58">
        <v>4500000</v>
      </c>
    </row>
    <row r="41" spans="1:17" ht="15">
      <c r="A41" s="52"/>
      <c r="B41" s="53"/>
      <c r="C41" s="53"/>
      <c r="D41" s="53"/>
      <c r="E41" s="53"/>
      <c r="F41" s="53"/>
      <c r="G41" s="54"/>
      <c r="H41" s="55"/>
      <c r="I41" s="55"/>
      <c r="J41" s="55"/>
      <c r="K41" s="56"/>
      <c r="L41" s="57"/>
      <c r="M41" s="259" t="s">
        <v>145</v>
      </c>
      <c r="N41" s="259"/>
      <c r="O41" s="259"/>
      <c r="P41" s="259"/>
      <c r="Q41" s="59">
        <v>11160000</v>
      </c>
    </row>
    <row r="42" spans="1:17" ht="15.75" customHeight="1" thickBot="1">
      <c r="A42" s="52"/>
      <c r="B42" s="53"/>
      <c r="C42" s="53"/>
      <c r="D42" s="53"/>
      <c r="E42" s="53"/>
      <c r="F42" s="53"/>
      <c r="G42" s="54"/>
      <c r="H42" s="55"/>
      <c r="I42" s="55"/>
      <c r="J42" s="55"/>
      <c r="K42" s="56"/>
      <c r="L42" s="57"/>
      <c r="M42" s="260" t="s">
        <v>43</v>
      </c>
      <c r="N42" s="260"/>
      <c r="O42" s="260"/>
      <c r="P42" s="260"/>
      <c r="Q42" s="60">
        <f>SUM(Q40:Q41)</f>
        <v>15660000</v>
      </c>
    </row>
    <row r="43" spans="1:17" ht="20.25" customHeight="1">
      <c r="A43" s="61" t="s">
        <v>15</v>
      </c>
      <c r="B43" s="53"/>
      <c r="C43" s="53"/>
      <c r="D43" s="53"/>
      <c r="E43" s="53"/>
      <c r="F43" s="53"/>
      <c r="G43" s="54"/>
      <c r="H43" s="55"/>
      <c r="I43" s="55"/>
      <c r="J43" s="55"/>
      <c r="K43" s="56"/>
      <c r="L43" s="57"/>
      <c r="M43" s="261" t="s">
        <v>37</v>
      </c>
      <c r="N43" s="261"/>
      <c r="O43" s="261"/>
      <c r="P43" s="261"/>
      <c r="Q43" s="62">
        <f>SUM(Q39+Q42)</f>
        <v>43605000</v>
      </c>
    </row>
    <row r="44" spans="1:17" ht="51">
      <c r="A44" s="10" t="s">
        <v>18</v>
      </c>
      <c r="B44" s="10" t="s">
        <v>3</v>
      </c>
      <c r="C44" s="10" t="s">
        <v>4</v>
      </c>
      <c r="D44" s="10" t="s">
        <v>5</v>
      </c>
      <c r="E44" s="10" t="s">
        <v>6</v>
      </c>
      <c r="F44" s="10" t="s">
        <v>7</v>
      </c>
      <c r="G44" s="10" t="s">
        <v>8</v>
      </c>
      <c r="H44" s="10" t="s">
        <v>9</v>
      </c>
      <c r="I44" s="10" t="s">
        <v>10</v>
      </c>
      <c r="J44" s="10" t="s">
        <v>11</v>
      </c>
      <c r="K44" s="10" t="s">
        <v>12</v>
      </c>
      <c r="L44" s="10" t="s">
        <v>13</v>
      </c>
      <c r="M44" s="262" t="s">
        <v>14</v>
      </c>
      <c r="N44" s="252"/>
      <c r="O44" s="252"/>
      <c r="P44" s="252"/>
      <c r="Q44" s="253"/>
    </row>
    <row r="45" spans="1:17" ht="15">
      <c r="A45" s="32">
        <v>19406</v>
      </c>
      <c r="B45" s="32" t="s">
        <v>46</v>
      </c>
      <c r="C45" s="106" t="s">
        <v>50</v>
      </c>
      <c r="D45" s="113" t="s">
        <v>51</v>
      </c>
      <c r="E45" s="106">
        <v>11</v>
      </c>
      <c r="F45" s="106" t="s">
        <v>52</v>
      </c>
      <c r="G45" s="107">
        <v>0</v>
      </c>
      <c r="H45" s="106" t="s">
        <v>15</v>
      </c>
      <c r="I45" s="106">
        <v>242</v>
      </c>
      <c r="J45" s="106">
        <v>22</v>
      </c>
      <c r="K45" s="108">
        <v>0.04</v>
      </c>
      <c r="L45" s="109">
        <v>43479</v>
      </c>
      <c r="M45" s="251" t="s">
        <v>163</v>
      </c>
      <c r="N45" s="252"/>
      <c r="O45" s="252"/>
      <c r="P45" s="252"/>
      <c r="Q45" s="253"/>
    </row>
    <row r="46" spans="1:17" ht="15">
      <c r="A46" s="32">
        <v>19502</v>
      </c>
      <c r="B46" s="106" t="s">
        <v>66</v>
      </c>
      <c r="C46" s="113" t="s">
        <v>63</v>
      </c>
      <c r="D46" s="113" t="s">
        <v>64</v>
      </c>
      <c r="E46" s="106">
        <v>3</v>
      </c>
      <c r="F46" s="106" t="s">
        <v>52</v>
      </c>
      <c r="G46" s="107">
        <v>0</v>
      </c>
      <c r="H46" s="106" t="s">
        <v>15</v>
      </c>
      <c r="I46" s="106">
        <v>126</v>
      </c>
      <c r="J46" s="106">
        <v>3</v>
      </c>
      <c r="K46" s="108">
        <v>0.09</v>
      </c>
      <c r="L46" s="109">
        <v>43525</v>
      </c>
      <c r="M46" s="251" t="s">
        <v>170</v>
      </c>
      <c r="N46" s="252"/>
      <c r="O46" s="252"/>
      <c r="P46" s="252"/>
      <c r="Q46" s="253"/>
    </row>
    <row r="47" spans="1:17" ht="15">
      <c r="A47" s="32">
        <v>19409</v>
      </c>
      <c r="B47" s="106" t="s">
        <v>71</v>
      </c>
      <c r="C47" s="106" t="s">
        <v>72</v>
      </c>
      <c r="D47" s="106" t="s">
        <v>73</v>
      </c>
      <c r="E47" s="106">
        <v>4</v>
      </c>
      <c r="F47" s="106" t="s">
        <v>74</v>
      </c>
      <c r="G47" s="107">
        <v>4000000</v>
      </c>
      <c r="H47" s="106" t="s">
        <v>15</v>
      </c>
      <c r="I47" s="106">
        <v>93</v>
      </c>
      <c r="J47" s="106">
        <v>25</v>
      </c>
      <c r="K47" s="108">
        <v>0.04</v>
      </c>
      <c r="L47" s="109">
        <v>43532</v>
      </c>
      <c r="M47" s="251" t="s">
        <v>151</v>
      </c>
      <c r="N47" s="256"/>
      <c r="O47" s="256"/>
      <c r="P47" s="256"/>
      <c r="Q47" s="257"/>
    </row>
    <row r="48" spans="1:17" ht="15" customHeight="1">
      <c r="A48" s="32">
        <v>19504</v>
      </c>
      <c r="B48" s="32" t="s">
        <v>68</v>
      </c>
      <c r="C48" s="106" t="s">
        <v>69</v>
      </c>
      <c r="D48" s="113" t="s">
        <v>51</v>
      </c>
      <c r="E48" s="106">
        <v>11</v>
      </c>
      <c r="F48" s="106" t="s">
        <v>52</v>
      </c>
      <c r="G48" s="107">
        <v>1650000</v>
      </c>
      <c r="H48" s="106" t="s">
        <v>70</v>
      </c>
      <c r="I48" s="106">
        <v>114</v>
      </c>
      <c r="J48" s="106">
        <v>11</v>
      </c>
      <c r="K48" s="108">
        <v>0.09</v>
      </c>
      <c r="L48" s="109">
        <v>43535</v>
      </c>
      <c r="M48" s="251" t="s">
        <v>152</v>
      </c>
      <c r="N48" s="252"/>
      <c r="O48" s="252"/>
      <c r="P48" s="252"/>
      <c r="Q48" s="253"/>
    </row>
    <row r="49" spans="1:17" ht="15">
      <c r="A49" s="32">
        <v>19418</v>
      </c>
      <c r="B49" s="32" t="s">
        <v>82</v>
      </c>
      <c r="C49" s="113" t="s">
        <v>80</v>
      </c>
      <c r="D49" s="106" t="s">
        <v>81</v>
      </c>
      <c r="E49" s="106">
        <v>7</v>
      </c>
      <c r="F49" s="106" t="s">
        <v>52</v>
      </c>
      <c r="G49" s="107">
        <v>4000000</v>
      </c>
      <c r="H49" s="106" t="s">
        <v>15</v>
      </c>
      <c r="I49" s="106">
        <v>204</v>
      </c>
      <c r="J49" s="106">
        <v>67</v>
      </c>
      <c r="K49" s="108">
        <v>0.04</v>
      </c>
      <c r="L49" s="109">
        <v>43539</v>
      </c>
      <c r="M49" s="251"/>
      <c r="N49" s="252"/>
      <c r="O49" s="252"/>
      <c r="P49" s="252"/>
      <c r="Q49" s="253"/>
    </row>
    <row r="50" spans="1:17" ht="15">
      <c r="A50" s="32">
        <v>19051</v>
      </c>
      <c r="B50" s="32" t="s">
        <v>84</v>
      </c>
      <c r="C50" s="182" t="s">
        <v>85</v>
      </c>
      <c r="D50" s="106" t="s">
        <v>54</v>
      </c>
      <c r="E50" s="106">
        <v>10</v>
      </c>
      <c r="F50" s="106" t="s">
        <v>133</v>
      </c>
      <c r="G50" s="107">
        <v>2500000</v>
      </c>
      <c r="H50" s="106" t="s">
        <v>15</v>
      </c>
      <c r="I50" s="106">
        <v>99</v>
      </c>
      <c r="J50" s="106">
        <v>14</v>
      </c>
      <c r="K50" s="108">
        <v>0.09</v>
      </c>
      <c r="L50" s="109">
        <v>43557</v>
      </c>
      <c r="M50" s="254" t="s">
        <v>178</v>
      </c>
      <c r="N50" s="255"/>
      <c r="O50" s="255"/>
      <c r="P50" s="255"/>
      <c r="Q50" s="255"/>
    </row>
    <row r="51" spans="1:17" ht="15">
      <c r="A51" s="32">
        <v>19235</v>
      </c>
      <c r="B51" s="135" t="s">
        <v>86</v>
      </c>
      <c r="C51" s="106" t="s">
        <v>87</v>
      </c>
      <c r="D51" s="106" t="s">
        <v>88</v>
      </c>
      <c r="E51" s="106">
        <v>1</v>
      </c>
      <c r="F51" s="106" t="s">
        <v>52</v>
      </c>
      <c r="G51" s="107">
        <v>950000</v>
      </c>
      <c r="H51" s="106" t="s">
        <v>15</v>
      </c>
      <c r="I51" s="106">
        <v>40</v>
      </c>
      <c r="J51" s="106">
        <v>10</v>
      </c>
      <c r="K51" s="108">
        <v>0.09</v>
      </c>
      <c r="L51" s="109">
        <v>43557</v>
      </c>
      <c r="M51" s="254" t="s">
        <v>178</v>
      </c>
      <c r="N51" s="255"/>
      <c r="O51" s="255"/>
      <c r="P51" s="255"/>
      <c r="Q51" s="255"/>
    </row>
    <row r="52" spans="1:17" ht="15">
      <c r="A52" s="32">
        <v>19338</v>
      </c>
      <c r="B52" s="32" t="s">
        <v>92</v>
      </c>
      <c r="C52" s="106" t="s">
        <v>93</v>
      </c>
      <c r="D52" s="106" t="s">
        <v>94</v>
      </c>
      <c r="E52" s="106">
        <v>3</v>
      </c>
      <c r="F52" s="106" t="s">
        <v>52</v>
      </c>
      <c r="G52" s="107">
        <v>1150000</v>
      </c>
      <c r="H52" s="106" t="s">
        <v>70</v>
      </c>
      <c r="I52" s="106">
        <v>68</v>
      </c>
      <c r="J52" s="106">
        <v>10</v>
      </c>
      <c r="K52" s="108">
        <v>0.09</v>
      </c>
      <c r="L52" s="109">
        <v>43557</v>
      </c>
      <c r="M52" s="251"/>
      <c r="N52" s="252"/>
      <c r="O52" s="252"/>
      <c r="P52" s="252"/>
      <c r="Q52" s="253"/>
    </row>
    <row r="53" spans="1:17" ht="15">
      <c r="A53" s="32">
        <v>19214</v>
      </c>
      <c r="B53" s="32" t="s">
        <v>95</v>
      </c>
      <c r="C53" s="106" t="s">
        <v>93</v>
      </c>
      <c r="D53" s="106" t="s">
        <v>94</v>
      </c>
      <c r="E53" s="106">
        <v>3</v>
      </c>
      <c r="F53" s="106" t="s">
        <v>52</v>
      </c>
      <c r="G53" s="107">
        <v>3400000</v>
      </c>
      <c r="H53" s="106" t="s">
        <v>70</v>
      </c>
      <c r="I53" s="106">
        <v>48</v>
      </c>
      <c r="J53" s="106">
        <v>21</v>
      </c>
      <c r="K53" s="108">
        <v>0.09</v>
      </c>
      <c r="L53" s="109">
        <v>43557</v>
      </c>
      <c r="M53" s="254" t="s">
        <v>178</v>
      </c>
      <c r="N53" s="255"/>
      <c r="O53" s="255"/>
      <c r="P53" s="255"/>
      <c r="Q53" s="255"/>
    </row>
    <row r="54" spans="1:17" ht="15">
      <c r="A54" s="32">
        <v>19285</v>
      </c>
      <c r="B54" s="32" t="s">
        <v>96</v>
      </c>
      <c r="C54" s="113" t="s">
        <v>97</v>
      </c>
      <c r="D54" s="113" t="s">
        <v>98</v>
      </c>
      <c r="E54" s="106">
        <v>3</v>
      </c>
      <c r="F54" s="106" t="s">
        <v>52</v>
      </c>
      <c r="G54" s="107">
        <v>2200000</v>
      </c>
      <c r="H54" s="106" t="s">
        <v>70</v>
      </c>
      <c r="I54" s="106">
        <v>88</v>
      </c>
      <c r="J54" s="106">
        <v>24</v>
      </c>
      <c r="K54" s="108">
        <v>0.09</v>
      </c>
      <c r="L54" s="109">
        <v>43557</v>
      </c>
      <c r="M54" s="254"/>
      <c r="N54" s="255"/>
      <c r="O54" s="255"/>
      <c r="P54" s="255"/>
      <c r="Q54" s="255"/>
    </row>
    <row r="55" spans="1:17" ht="15">
      <c r="A55" s="32">
        <v>19126</v>
      </c>
      <c r="B55" s="32" t="s">
        <v>100</v>
      </c>
      <c r="C55" s="113" t="s">
        <v>99</v>
      </c>
      <c r="D55" s="113" t="s">
        <v>98</v>
      </c>
      <c r="E55" s="106">
        <v>3</v>
      </c>
      <c r="F55" s="106" t="s">
        <v>52</v>
      </c>
      <c r="G55" s="107">
        <v>4000000</v>
      </c>
      <c r="H55" s="106" t="s">
        <v>15</v>
      </c>
      <c r="I55" s="106">
        <v>75</v>
      </c>
      <c r="J55" s="106">
        <v>67</v>
      </c>
      <c r="K55" s="108">
        <v>0.09</v>
      </c>
      <c r="L55" s="109">
        <v>43557</v>
      </c>
      <c r="M55" s="254"/>
      <c r="N55" s="255"/>
      <c r="O55" s="255"/>
      <c r="P55" s="255"/>
      <c r="Q55" s="255"/>
    </row>
    <row r="56" spans="1:17" ht="15">
      <c r="A56" s="32">
        <v>19009</v>
      </c>
      <c r="B56" s="32" t="s">
        <v>102</v>
      </c>
      <c r="C56" s="113" t="s">
        <v>97</v>
      </c>
      <c r="D56" s="113" t="s">
        <v>98</v>
      </c>
      <c r="E56" s="106">
        <v>3</v>
      </c>
      <c r="F56" s="106" t="s">
        <v>52</v>
      </c>
      <c r="G56" s="107">
        <v>1300000</v>
      </c>
      <c r="H56" s="106" t="s">
        <v>15</v>
      </c>
      <c r="I56" s="106">
        <v>99</v>
      </c>
      <c r="J56" s="106">
        <v>8</v>
      </c>
      <c r="K56" s="108">
        <v>0.09</v>
      </c>
      <c r="L56" s="109">
        <v>43557</v>
      </c>
      <c r="M56" s="254"/>
      <c r="N56" s="255"/>
      <c r="O56" s="255"/>
      <c r="P56" s="255"/>
      <c r="Q56" s="255"/>
    </row>
    <row r="57" spans="1:17" ht="15">
      <c r="A57" s="32">
        <v>19234</v>
      </c>
      <c r="B57" s="32" t="s">
        <v>103</v>
      </c>
      <c r="C57" s="106" t="s">
        <v>104</v>
      </c>
      <c r="D57" s="106" t="s">
        <v>105</v>
      </c>
      <c r="E57" s="106">
        <v>3</v>
      </c>
      <c r="F57" s="106" t="s">
        <v>52</v>
      </c>
      <c r="G57" s="107">
        <v>1050000</v>
      </c>
      <c r="H57" s="106" t="s">
        <v>70</v>
      </c>
      <c r="I57" s="106">
        <v>83</v>
      </c>
      <c r="J57" s="106">
        <v>11</v>
      </c>
      <c r="K57" s="108">
        <v>0.09</v>
      </c>
      <c r="L57" s="109">
        <v>43557</v>
      </c>
      <c r="M57" s="254" t="s">
        <v>178</v>
      </c>
      <c r="N57" s="255"/>
      <c r="O57" s="255"/>
      <c r="P57" s="255"/>
      <c r="Q57" s="255"/>
    </row>
    <row r="58" spans="1:17" ht="15">
      <c r="A58" s="32">
        <v>19236</v>
      </c>
      <c r="B58" s="32" t="s">
        <v>106</v>
      </c>
      <c r="C58" s="106" t="s">
        <v>107</v>
      </c>
      <c r="D58" s="106" t="s">
        <v>108</v>
      </c>
      <c r="E58" s="106">
        <v>4</v>
      </c>
      <c r="F58" s="106" t="s">
        <v>52</v>
      </c>
      <c r="G58" s="107">
        <v>950000</v>
      </c>
      <c r="H58" s="106" t="s">
        <v>70</v>
      </c>
      <c r="I58" s="106">
        <v>48</v>
      </c>
      <c r="J58" s="106">
        <v>10</v>
      </c>
      <c r="K58" s="108">
        <v>0.09</v>
      </c>
      <c r="L58" s="109">
        <v>43557</v>
      </c>
      <c r="M58" s="254" t="s">
        <v>178</v>
      </c>
      <c r="N58" s="255"/>
      <c r="O58" s="255"/>
      <c r="P58" s="255"/>
      <c r="Q58" s="255"/>
    </row>
    <row r="59" spans="1:17" ht="15" customHeight="1">
      <c r="A59" s="32">
        <v>19365</v>
      </c>
      <c r="B59" s="32" t="s">
        <v>109</v>
      </c>
      <c r="C59" s="106" t="s">
        <v>110</v>
      </c>
      <c r="D59" s="106" t="s">
        <v>111</v>
      </c>
      <c r="E59" s="106">
        <v>6</v>
      </c>
      <c r="F59" s="106" t="s">
        <v>52</v>
      </c>
      <c r="G59" s="107">
        <v>2525000</v>
      </c>
      <c r="H59" s="106" t="s">
        <v>70</v>
      </c>
      <c r="I59" s="106">
        <v>48</v>
      </c>
      <c r="J59" s="106">
        <v>19</v>
      </c>
      <c r="K59" s="108">
        <v>0.09</v>
      </c>
      <c r="L59" s="109">
        <v>43557</v>
      </c>
      <c r="M59" s="254" t="s">
        <v>178</v>
      </c>
      <c r="N59" s="255"/>
      <c r="O59" s="255"/>
      <c r="P59" s="255"/>
      <c r="Q59" s="255"/>
    </row>
    <row r="60" spans="1:17" ht="15" customHeight="1">
      <c r="A60" s="32">
        <v>19179</v>
      </c>
      <c r="B60" s="32" t="s">
        <v>116</v>
      </c>
      <c r="C60" s="106" t="s">
        <v>117</v>
      </c>
      <c r="D60" s="106" t="s">
        <v>117</v>
      </c>
      <c r="E60" s="106">
        <v>7</v>
      </c>
      <c r="F60" s="106" t="s">
        <v>52</v>
      </c>
      <c r="G60" s="107">
        <v>3000000</v>
      </c>
      <c r="H60" s="106" t="s">
        <v>70</v>
      </c>
      <c r="I60" s="106">
        <v>36</v>
      </c>
      <c r="J60" s="106">
        <v>17</v>
      </c>
      <c r="K60" s="108">
        <v>0.09</v>
      </c>
      <c r="L60" s="109">
        <v>43557</v>
      </c>
      <c r="M60" s="254" t="s">
        <v>178</v>
      </c>
      <c r="N60" s="255"/>
      <c r="O60" s="255"/>
      <c r="P60" s="255"/>
      <c r="Q60" s="255"/>
    </row>
    <row r="61" spans="1:17" ht="15">
      <c r="A61" s="32">
        <v>19095</v>
      </c>
      <c r="B61" s="32" t="s">
        <v>118</v>
      </c>
      <c r="C61" s="106" t="s">
        <v>119</v>
      </c>
      <c r="D61" s="106" t="s">
        <v>120</v>
      </c>
      <c r="E61" s="106">
        <v>7</v>
      </c>
      <c r="F61" s="106" t="s">
        <v>52</v>
      </c>
      <c r="G61" s="107">
        <v>0</v>
      </c>
      <c r="H61" s="106" t="s">
        <v>70</v>
      </c>
      <c r="I61" s="106">
        <v>57</v>
      </c>
      <c r="J61" s="106">
        <v>40</v>
      </c>
      <c r="K61" s="108">
        <v>0.09</v>
      </c>
      <c r="L61" s="109">
        <v>43557</v>
      </c>
      <c r="M61" s="251" t="s">
        <v>170</v>
      </c>
      <c r="N61" s="252"/>
      <c r="O61" s="252"/>
      <c r="P61" s="252"/>
      <c r="Q61" s="253"/>
    </row>
    <row r="62" spans="1:17" ht="15">
      <c r="A62" s="32">
        <v>19180</v>
      </c>
      <c r="B62" s="32" t="s">
        <v>122</v>
      </c>
      <c r="C62" s="113" t="s">
        <v>80</v>
      </c>
      <c r="D62" s="106" t="s">
        <v>81</v>
      </c>
      <c r="E62" s="106">
        <v>7</v>
      </c>
      <c r="F62" s="106" t="s">
        <v>52</v>
      </c>
      <c r="G62" s="107">
        <v>0</v>
      </c>
      <c r="H62" s="106" t="s">
        <v>15</v>
      </c>
      <c r="I62" s="106">
        <v>100</v>
      </c>
      <c r="J62" s="106">
        <v>30</v>
      </c>
      <c r="K62" s="108">
        <v>0.09</v>
      </c>
      <c r="L62" s="109">
        <v>43557</v>
      </c>
      <c r="M62" s="251" t="s">
        <v>169</v>
      </c>
      <c r="N62" s="252"/>
      <c r="O62" s="252"/>
      <c r="P62" s="252"/>
      <c r="Q62" s="253"/>
    </row>
    <row r="63" spans="1:17" ht="15">
      <c r="A63" s="32">
        <v>19238</v>
      </c>
      <c r="B63" s="32" t="s">
        <v>123</v>
      </c>
      <c r="C63" s="106" t="s">
        <v>124</v>
      </c>
      <c r="D63" s="106" t="s">
        <v>125</v>
      </c>
      <c r="E63" s="106">
        <v>8</v>
      </c>
      <c r="F63" s="106" t="s">
        <v>52</v>
      </c>
      <c r="G63" s="107">
        <v>2850000</v>
      </c>
      <c r="H63" s="106" t="s">
        <v>70</v>
      </c>
      <c r="I63" s="106">
        <v>38</v>
      </c>
      <c r="J63" s="106">
        <v>30</v>
      </c>
      <c r="K63" s="108">
        <v>0.09</v>
      </c>
      <c r="L63" s="109">
        <v>43557</v>
      </c>
      <c r="M63" s="254" t="s">
        <v>178</v>
      </c>
      <c r="N63" s="255"/>
      <c r="O63" s="255"/>
      <c r="P63" s="255"/>
      <c r="Q63" s="255"/>
    </row>
    <row r="64" spans="1:17" ht="15">
      <c r="A64" s="32">
        <v>19304</v>
      </c>
      <c r="B64" s="32" t="s">
        <v>153</v>
      </c>
      <c r="C64" s="106" t="s">
        <v>154</v>
      </c>
      <c r="D64" s="106" t="s">
        <v>155</v>
      </c>
      <c r="E64" s="106">
        <v>9</v>
      </c>
      <c r="F64" s="106" t="s">
        <v>52</v>
      </c>
      <c r="G64" s="107">
        <v>1700000</v>
      </c>
      <c r="H64" s="106" t="s">
        <v>70</v>
      </c>
      <c r="I64" s="106">
        <v>30</v>
      </c>
      <c r="J64" s="106">
        <v>11</v>
      </c>
      <c r="K64" s="108">
        <v>0.09</v>
      </c>
      <c r="L64" s="109">
        <v>43557</v>
      </c>
      <c r="M64" s="254" t="s">
        <v>178</v>
      </c>
      <c r="N64" s="255"/>
      <c r="O64" s="255"/>
      <c r="P64" s="255"/>
      <c r="Q64" s="255"/>
    </row>
    <row r="65" spans="1:17" ht="15">
      <c r="A65" s="32">
        <v>19136</v>
      </c>
      <c r="B65" s="32" t="s">
        <v>129</v>
      </c>
      <c r="C65" s="113" t="s">
        <v>76</v>
      </c>
      <c r="D65" s="113" t="s">
        <v>77</v>
      </c>
      <c r="E65" s="106">
        <v>9</v>
      </c>
      <c r="F65" s="106" t="s">
        <v>52</v>
      </c>
      <c r="G65" s="107">
        <v>4000000</v>
      </c>
      <c r="H65" s="106" t="s">
        <v>15</v>
      </c>
      <c r="I65" s="106">
        <v>69</v>
      </c>
      <c r="J65" s="106">
        <v>67</v>
      </c>
      <c r="K65" s="108">
        <v>0.09</v>
      </c>
      <c r="L65" s="109">
        <v>43557</v>
      </c>
      <c r="M65" s="251"/>
      <c r="N65" s="252"/>
      <c r="O65" s="252"/>
      <c r="P65" s="252"/>
      <c r="Q65" s="253"/>
    </row>
    <row r="66" spans="1:17" ht="15">
      <c r="A66" s="32">
        <v>19139</v>
      </c>
      <c r="B66" s="32" t="s">
        <v>130</v>
      </c>
      <c r="C66" s="113" t="s">
        <v>76</v>
      </c>
      <c r="D66" s="113" t="s">
        <v>77</v>
      </c>
      <c r="E66" s="106">
        <v>9</v>
      </c>
      <c r="F66" s="106" t="s">
        <v>52</v>
      </c>
      <c r="G66" s="107">
        <v>4000000</v>
      </c>
      <c r="H66" s="106" t="s">
        <v>15</v>
      </c>
      <c r="I66" s="106">
        <v>74</v>
      </c>
      <c r="J66" s="106">
        <v>69</v>
      </c>
      <c r="K66" s="108">
        <v>0.09</v>
      </c>
      <c r="L66" s="109">
        <v>43557</v>
      </c>
      <c r="M66" s="251"/>
      <c r="N66" s="252"/>
      <c r="O66" s="252"/>
      <c r="P66" s="252"/>
      <c r="Q66" s="253"/>
    </row>
    <row r="67" spans="1:17" ht="15">
      <c r="A67" s="32">
        <v>19332</v>
      </c>
      <c r="B67" s="32" t="s">
        <v>131</v>
      </c>
      <c r="C67" s="182" t="s">
        <v>85</v>
      </c>
      <c r="D67" s="106" t="s">
        <v>54</v>
      </c>
      <c r="E67" s="106">
        <v>10</v>
      </c>
      <c r="F67" s="106" t="s">
        <v>133</v>
      </c>
      <c r="G67" s="107">
        <v>2475000</v>
      </c>
      <c r="H67" s="106" t="s">
        <v>70</v>
      </c>
      <c r="I67" s="106">
        <v>42</v>
      </c>
      <c r="J67" s="106">
        <v>15</v>
      </c>
      <c r="K67" s="108">
        <v>0.09</v>
      </c>
      <c r="L67" s="109">
        <v>43557</v>
      </c>
      <c r="M67" s="254" t="s">
        <v>178</v>
      </c>
      <c r="N67" s="255"/>
      <c r="O67" s="255"/>
      <c r="P67" s="255"/>
      <c r="Q67" s="255"/>
    </row>
    <row r="68" spans="1:17" ht="15">
      <c r="A68" s="32">
        <v>19367</v>
      </c>
      <c r="B68" s="32" t="s">
        <v>132</v>
      </c>
      <c r="C68" s="182" t="s">
        <v>85</v>
      </c>
      <c r="D68" s="106" t="s">
        <v>54</v>
      </c>
      <c r="E68" s="106">
        <v>10</v>
      </c>
      <c r="F68" s="106" t="s">
        <v>52</v>
      </c>
      <c r="G68" s="107">
        <v>3800000</v>
      </c>
      <c r="H68" s="106" t="s">
        <v>70</v>
      </c>
      <c r="I68" s="106">
        <v>60</v>
      </c>
      <c r="J68" s="106">
        <v>23</v>
      </c>
      <c r="K68" s="108">
        <v>0.09</v>
      </c>
      <c r="L68" s="109">
        <v>43557</v>
      </c>
      <c r="M68" s="254" t="s">
        <v>178</v>
      </c>
      <c r="N68" s="255"/>
      <c r="O68" s="255"/>
      <c r="P68" s="255"/>
      <c r="Q68" s="255"/>
    </row>
    <row r="69" spans="1:17" ht="15">
      <c r="A69" s="32">
        <v>19330</v>
      </c>
      <c r="B69" s="32" t="s">
        <v>138</v>
      </c>
      <c r="C69" s="113" t="s">
        <v>139</v>
      </c>
      <c r="D69" s="106" t="s">
        <v>51</v>
      </c>
      <c r="E69" s="106">
        <v>11</v>
      </c>
      <c r="F69" s="106" t="s">
        <v>52</v>
      </c>
      <c r="G69" s="107">
        <v>1050000</v>
      </c>
      <c r="H69" s="106" t="s">
        <v>70</v>
      </c>
      <c r="I69" s="106">
        <v>90</v>
      </c>
      <c r="J69" s="106">
        <v>6</v>
      </c>
      <c r="K69" s="108">
        <v>0.09</v>
      </c>
      <c r="L69" s="109">
        <v>43557</v>
      </c>
      <c r="M69" s="251"/>
      <c r="N69" s="252"/>
      <c r="O69" s="252"/>
      <c r="P69" s="252"/>
      <c r="Q69" s="253"/>
    </row>
    <row r="70" spans="1:17" ht="15">
      <c r="A70" s="32">
        <v>19331</v>
      </c>
      <c r="B70" s="32" t="s">
        <v>140</v>
      </c>
      <c r="C70" s="113" t="s">
        <v>139</v>
      </c>
      <c r="D70" s="106" t="s">
        <v>51</v>
      </c>
      <c r="E70" s="106">
        <v>11</v>
      </c>
      <c r="F70" s="106" t="s">
        <v>52</v>
      </c>
      <c r="G70" s="107">
        <v>2000000</v>
      </c>
      <c r="H70" s="106" t="s">
        <v>15</v>
      </c>
      <c r="I70" s="106">
        <v>72</v>
      </c>
      <c r="J70" s="106">
        <v>11</v>
      </c>
      <c r="K70" s="108">
        <v>0.09</v>
      </c>
      <c r="L70" s="109">
        <v>43557</v>
      </c>
      <c r="M70" s="251"/>
      <c r="N70" s="252"/>
      <c r="O70" s="252"/>
      <c r="P70" s="252"/>
      <c r="Q70" s="253"/>
    </row>
    <row r="71" spans="1:17" ht="15.75" thickBot="1">
      <c r="A71" s="32">
        <v>19202</v>
      </c>
      <c r="B71" s="32" t="s">
        <v>141</v>
      </c>
      <c r="C71" s="106" t="s">
        <v>142</v>
      </c>
      <c r="D71" s="106" t="s">
        <v>143</v>
      </c>
      <c r="E71" s="106">
        <v>12</v>
      </c>
      <c r="F71" s="106" t="s">
        <v>52</v>
      </c>
      <c r="G71" s="107">
        <v>2745000</v>
      </c>
      <c r="H71" s="106" t="s">
        <v>70</v>
      </c>
      <c r="I71" s="106">
        <v>66</v>
      </c>
      <c r="J71" s="106">
        <v>20</v>
      </c>
      <c r="K71" s="108">
        <v>0.09</v>
      </c>
      <c r="L71" s="109">
        <v>43557</v>
      </c>
      <c r="M71" s="254" t="s">
        <v>178</v>
      </c>
      <c r="N71" s="255"/>
      <c r="O71" s="255"/>
      <c r="P71" s="255"/>
      <c r="Q71" s="255"/>
    </row>
    <row r="72" spans="1:17" ht="15">
      <c r="A72" s="243" t="s">
        <v>171</v>
      </c>
      <c r="B72" s="244"/>
      <c r="C72" s="244"/>
      <c r="D72" s="244"/>
      <c r="E72" s="244"/>
      <c r="F72" s="244"/>
      <c r="G72" s="63">
        <f>SUM(G47,G50,G51,G52,G53,G57,G58,G59,G60,G61,G63,G64,G67,G68,G71)</f>
        <v>33095000</v>
      </c>
      <c r="H72" s="64" t="s">
        <v>10</v>
      </c>
      <c r="I72" s="126">
        <f>SUM(I47,I51,I52,I53,I57,I58,I59,I60,I61,I63,I64,I71)</f>
        <v>655</v>
      </c>
      <c r="J72" s="126">
        <f>SUM(J47,J51,J52,J53,J57,J58,J59,J60,J61,J63,J64,J71)</f>
        <v>224</v>
      </c>
      <c r="K72" s="66"/>
      <c r="L72" s="67"/>
      <c r="M72" s="67"/>
      <c r="N72" s="67"/>
      <c r="O72" s="67"/>
      <c r="P72" s="67"/>
      <c r="Q72" s="68"/>
    </row>
    <row r="73" spans="1:17" ht="15">
      <c r="A73" s="245" t="s">
        <v>172</v>
      </c>
      <c r="B73" s="246"/>
      <c r="C73" s="246"/>
      <c r="D73" s="246"/>
      <c r="E73" s="246"/>
      <c r="F73" s="246"/>
      <c r="G73" s="33">
        <f>SUM(G45,G46,G48,G49,G54,G55,G56,G62,G65,G66,G69,G70)</f>
        <v>24200000</v>
      </c>
      <c r="H73" s="69" t="s">
        <v>10</v>
      </c>
      <c r="I73" s="127">
        <f>SUM(I45,I46,I48,I49,I54,I55,I56,I62,I65,I66,I69,I70)</f>
        <v>1353</v>
      </c>
      <c r="J73" s="127">
        <f>SUM(J45,J46,J48,J49,J54,J55,J56,J62,J65,J66,J69,J70)</f>
        <v>385</v>
      </c>
      <c r="K73" s="71"/>
      <c r="L73" s="72"/>
      <c r="M73" s="73"/>
      <c r="N73" s="73"/>
      <c r="O73" s="73"/>
      <c r="P73" s="73"/>
      <c r="Q73" s="74"/>
    </row>
    <row r="74" spans="1:17" ht="16.5" thickBot="1">
      <c r="A74" s="241" t="s">
        <v>26</v>
      </c>
      <c r="B74" s="242"/>
      <c r="C74" s="242"/>
      <c r="D74" s="242"/>
      <c r="E74" s="242"/>
      <c r="F74" s="242"/>
      <c r="G74" s="111">
        <f>SUM(G72:G73)</f>
        <v>57295000</v>
      </c>
      <c r="H74" s="75" t="s">
        <v>10</v>
      </c>
      <c r="I74" s="131">
        <f>SUM(I72:I73)</f>
        <v>2008</v>
      </c>
      <c r="J74" s="131">
        <f>SUM(J72:J73)</f>
        <v>609</v>
      </c>
      <c r="K74" s="77"/>
      <c r="L74" s="78"/>
      <c r="M74" s="78"/>
      <c r="N74" s="78"/>
      <c r="O74" s="78"/>
      <c r="P74" s="78"/>
      <c r="Q74" s="79"/>
    </row>
    <row r="75" spans="1:17" ht="15" customHeight="1">
      <c r="A75" s="243" t="s">
        <v>27</v>
      </c>
      <c r="B75" s="244"/>
      <c r="C75" s="244"/>
      <c r="D75" s="244"/>
      <c r="E75" s="244"/>
      <c r="F75" s="244"/>
      <c r="G75" s="110">
        <f>SUM(G50,G51,G53,G57,G58,G59,G60,G63,G64,G67,G68,G71)</f>
        <v>27945000</v>
      </c>
      <c r="H75" s="64" t="s">
        <v>10</v>
      </c>
      <c r="I75" s="132">
        <f>SUM(I50,I51,I53,I57,I58,I59,I60,I63,I64,I67,I68,I71)</f>
        <v>638</v>
      </c>
      <c r="J75" s="132">
        <f>SUM(J50,J51,J53,J57,J58,J59,J60,J63,J64,J67,J68,J71)</f>
        <v>201</v>
      </c>
      <c r="K75" s="81"/>
      <c r="L75" s="198"/>
      <c r="M75" s="198"/>
      <c r="N75" s="198"/>
      <c r="O75" s="198"/>
      <c r="P75" s="198"/>
      <c r="Q75" s="199"/>
    </row>
    <row r="76" spans="1:17" ht="15" customHeight="1">
      <c r="A76" s="245" t="s">
        <v>28</v>
      </c>
      <c r="B76" s="246"/>
      <c r="C76" s="246"/>
      <c r="D76" s="246"/>
      <c r="E76" s="246"/>
      <c r="F76" s="246"/>
      <c r="G76" s="82">
        <f>G48</f>
        <v>1650000</v>
      </c>
      <c r="H76" s="69" t="s">
        <v>10</v>
      </c>
      <c r="I76" s="133">
        <f>I48</f>
        <v>114</v>
      </c>
      <c r="J76" s="133">
        <f>J48</f>
        <v>11</v>
      </c>
      <c r="K76" s="84"/>
      <c r="L76" s="73"/>
      <c r="M76" s="85"/>
      <c r="N76" s="85"/>
      <c r="O76" s="85"/>
      <c r="P76" s="85"/>
      <c r="Q76" s="86"/>
    </row>
    <row r="77" spans="1:17" ht="15" customHeight="1" thickBot="1">
      <c r="A77" s="247" t="s">
        <v>29</v>
      </c>
      <c r="B77" s="248"/>
      <c r="C77" s="248"/>
      <c r="D77" s="248"/>
      <c r="E77" s="248"/>
      <c r="F77" s="248"/>
      <c r="G77" s="116">
        <f>G47</f>
        <v>4000000</v>
      </c>
      <c r="H77" s="88" t="s">
        <v>10</v>
      </c>
      <c r="I77" s="88">
        <f>I47</f>
        <v>93</v>
      </c>
      <c r="J77" s="134">
        <f>J47</f>
        <v>25</v>
      </c>
      <c r="K77" s="91"/>
      <c r="L77" s="92"/>
      <c r="M77" s="92"/>
      <c r="N77" s="92"/>
      <c r="O77" s="92"/>
      <c r="P77" s="92"/>
      <c r="Q77" s="93"/>
    </row>
    <row r="78" spans="1:17" ht="15">
      <c r="A78" s="249" t="s">
        <v>30</v>
      </c>
      <c r="B78" s="250"/>
      <c r="C78" s="250"/>
      <c r="D78" s="250"/>
      <c r="E78" s="250"/>
      <c r="F78" s="250"/>
      <c r="G78" s="114">
        <f>Q39-G75</f>
        <v>0</v>
      </c>
      <c r="H78" s="197"/>
      <c r="I78" s="198"/>
      <c r="J78" s="198"/>
      <c r="K78" s="96"/>
      <c r="L78" s="96"/>
      <c r="M78" s="96"/>
      <c r="N78" s="96"/>
      <c r="O78" s="96"/>
      <c r="P78" s="96"/>
      <c r="Q78" s="97"/>
    </row>
    <row r="79" spans="1:17" ht="15">
      <c r="A79" s="238" t="s">
        <v>31</v>
      </c>
      <c r="B79" s="239"/>
      <c r="C79" s="239"/>
      <c r="D79" s="239"/>
      <c r="E79" s="239"/>
      <c r="F79" s="239"/>
      <c r="G79" s="115">
        <f>Q41-G76</f>
        <v>9510000</v>
      </c>
      <c r="H79" s="99"/>
      <c r="I79" s="73"/>
      <c r="J79" s="73"/>
      <c r="K79" s="73"/>
      <c r="L79" s="73"/>
      <c r="M79" s="73"/>
      <c r="N79" s="73"/>
      <c r="O79" s="73"/>
      <c r="P79" s="73"/>
      <c r="Q79" s="74"/>
    </row>
    <row r="80" spans="1:17" ht="15">
      <c r="A80" s="238" t="s">
        <v>32</v>
      </c>
      <c r="B80" s="239"/>
      <c r="C80" s="239"/>
      <c r="D80" s="239"/>
      <c r="E80" s="239"/>
      <c r="F80" s="239"/>
      <c r="G80" s="115">
        <f>Q40-G77</f>
        <v>500000</v>
      </c>
      <c r="H80" s="99"/>
      <c r="I80" s="73"/>
      <c r="J80" s="73"/>
      <c r="K80" s="73"/>
      <c r="L80" s="73"/>
      <c r="M80" s="100"/>
      <c r="N80" s="100"/>
      <c r="O80" s="100"/>
      <c r="P80" s="100"/>
      <c r="Q80" s="100"/>
    </row>
    <row r="81" spans="1:17" ht="15" customHeight="1">
      <c r="A81" s="101"/>
      <c r="B81" s="101"/>
      <c r="C81" s="101"/>
      <c r="D81" s="101"/>
      <c r="E81" s="101"/>
      <c r="F81" s="193"/>
      <c r="G81" s="102"/>
      <c r="H81" s="101"/>
      <c r="I81" s="101"/>
      <c r="J81" s="101"/>
      <c r="K81" s="101"/>
      <c r="L81" s="101"/>
      <c r="M81" s="200"/>
      <c r="N81" s="101"/>
      <c r="O81" s="101"/>
      <c r="P81" s="101"/>
      <c r="Q81" s="101"/>
    </row>
    <row r="82" spans="1:17" ht="15" customHeight="1">
      <c r="A82" s="240" t="s">
        <v>134</v>
      </c>
      <c r="B82" s="240"/>
      <c r="C82" s="240"/>
      <c r="D82" s="240"/>
      <c r="E82" s="240"/>
      <c r="F82" s="240"/>
      <c r="G82" s="240"/>
      <c r="H82" s="240"/>
      <c r="I82" s="240"/>
      <c r="J82" s="240"/>
      <c r="K82" s="240"/>
      <c r="L82" s="240"/>
      <c r="M82" s="240"/>
      <c r="N82" s="101"/>
      <c r="O82" s="101"/>
      <c r="P82" s="101"/>
      <c r="Q82" s="101"/>
    </row>
    <row r="83" spans="1:17" ht="15" customHeight="1">
      <c r="A83" s="240" t="s">
        <v>34</v>
      </c>
      <c r="B83" s="240"/>
      <c r="C83" s="240"/>
      <c r="D83" s="240"/>
      <c r="E83" s="240"/>
      <c r="F83" s="240"/>
      <c r="G83" s="240"/>
      <c r="H83" s="240"/>
      <c r="I83" s="240"/>
      <c r="J83" s="240"/>
      <c r="K83" s="240"/>
      <c r="L83" s="240"/>
      <c r="M83" s="240"/>
      <c r="N83" s="101"/>
      <c r="O83" s="101"/>
      <c r="P83" s="101"/>
      <c r="Q83" s="101"/>
    </row>
    <row r="84" spans="1:17" ht="15">
      <c r="A84" s="240" t="s">
        <v>146</v>
      </c>
      <c r="B84" s="240"/>
      <c r="C84" s="240"/>
      <c r="D84" s="240"/>
      <c r="E84" s="240"/>
      <c r="F84" s="240"/>
      <c r="G84" s="240"/>
      <c r="H84" s="240"/>
      <c r="I84" s="240"/>
      <c r="J84" s="240"/>
      <c r="K84" s="240"/>
      <c r="L84" s="240"/>
      <c r="M84" s="240"/>
      <c r="N84" s="101"/>
      <c r="O84" s="101"/>
      <c r="P84" s="101"/>
      <c r="Q84" s="101"/>
    </row>
  </sheetData>
  <sheetProtection/>
  <mergeCells count="97">
    <mergeCell ref="A83:M83"/>
    <mergeCell ref="A84:M84"/>
    <mergeCell ref="A76:F76"/>
    <mergeCell ref="A77:F77"/>
    <mergeCell ref="A78:F78"/>
    <mergeCell ref="A79:F79"/>
    <mergeCell ref="A80:F80"/>
    <mergeCell ref="A82:M82"/>
    <mergeCell ref="M70:Q70"/>
    <mergeCell ref="M71:Q71"/>
    <mergeCell ref="A72:F72"/>
    <mergeCell ref="A73:F73"/>
    <mergeCell ref="A74:F74"/>
    <mergeCell ref="A75:F75"/>
    <mergeCell ref="M64:Q64"/>
    <mergeCell ref="M65:Q65"/>
    <mergeCell ref="M66:Q66"/>
    <mergeCell ref="M67:Q67"/>
    <mergeCell ref="M68:Q68"/>
    <mergeCell ref="M69:Q69"/>
    <mergeCell ref="M58:Q58"/>
    <mergeCell ref="M59:Q59"/>
    <mergeCell ref="M60:Q60"/>
    <mergeCell ref="M61:Q61"/>
    <mergeCell ref="M62:Q62"/>
    <mergeCell ref="M63:Q63"/>
    <mergeCell ref="M52:Q52"/>
    <mergeCell ref="M53:Q53"/>
    <mergeCell ref="M54:Q54"/>
    <mergeCell ref="M55:Q55"/>
    <mergeCell ref="M56:Q56"/>
    <mergeCell ref="M57:Q57"/>
    <mergeCell ref="M46:Q46"/>
    <mergeCell ref="M47:Q47"/>
    <mergeCell ref="M48:Q48"/>
    <mergeCell ref="M49:Q49"/>
    <mergeCell ref="M50:Q50"/>
    <mergeCell ref="M51:Q51"/>
    <mergeCell ref="M40:P40"/>
    <mergeCell ref="M41:P41"/>
    <mergeCell ref="M42:P42"/>
    <mergeCell ref="M43:P43"/>
    <mergeCell ref="M44:Q44"/>
    <mergeCell ref="M45:Q45"/>
    <mergeCell ref="M34:Q34"/>
    <mergeCell ref="A35:F35"/>
    <mergeCell ref="A36:F36"/>
    <mergeCell ref="A37:F37"/>
    <mergeCell ref="H37:Q37"/>
    <mergeCell ref="M39:P39"/>
    <mergeCell ref="A32:B32"/>
    <mergeCell ref="H32:J32"/>
    <mergeCell ref="K32:L32"/>
    <mergeCell ref="M32:O32"/>
    <mergeCell ref="P32:Q32"/>
    <mergeCell ref="M33:Q33"/>
    <mergeCell ref="M25:Q25"/>
    <mergeCell ref="M26:Q26"/>
    <mergeCell ref="A27:F27"/>
    <mergeCell ref="A28:F28"/>
    <mergeCell ref="A29:F29"/>
    <mergeCell ref="H29:Q29"/>
    <mergeCell ref="A22:F22"/>
    <mergeCell ref="A23:F23"/>
    <mergeCell ref="H23:Q23"/>
    <mergeCell ref="A24:B24"/>
    <mergeCell ref="H24:J24"/>
    <mergeCell ref="K24:L24"/>
    <mergeCell ref="M24:O24"/>
    <mergeCell ref="P24:Q24"/>
    <mergeCell ref="M16:Q16"/>
    <mergeCell ref="M19:Q19"/>
    <mergeCell ref="A20:F20"/>
    <mergeCell ref="K20:Q20"/>
    <mergeCell ref="A21:F21"/>
    <mergeCell ref="K21:Q21"/>
    <mergeCell ref="M17:Q17"/>
    <mergeCell ref="M18:Q18"/>
    <mergeCell ref="M10:Q10"/>
    <mergeCell ref="M11:Q11"/>
    <mergeCell ref="M12:Q12"/>
    <mergeCell ref="M13:Q13"/>
    <mergeCell ref="M14:Q14"/>
    <mergeCell ref="M15:Q15"/>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4"/>
  <drawing r:id="rId3"/>
  <legacyDrawing r:id="rId2"/>
</worksheet>
</file>

<file path=xl/worksheets/sheet6.xml><?xml version="1.0" encoding="utf-8"?>
<worksheet xmlns="http://schemas.openxmlformats.org/spreadsheetml/2006/main" xmlns:r="http://schemas.openxmlformats.org/officeDocument/2006/relationships">
  <dimension ref="A1:Q82"/>
  <sheetViews>
    <sheetView showGridLines="0" zoomScalePageLayoutView="0" workbookViewId="0" topLeftCell="A1">
      <selection activeCell="A18" sqref="A18:F18"/>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177</v>
      </c>
      <c r="B2" s="287"/>
      <c r="C2" s="287"/>
      <c r="D2" s="287"/>
      <c r="E2" s="287"/>
      <c r="F2" s="287"/>
      <c r="G2" s="287"/>
      <c r="H2" s="287"/>
      <c r="I2" s="287"/>
      <c r="J2" s="287"/>
      <c r="K2" s="287"/>
      <c r="L2" s="287"/>
      <c r="M2" s="286"/>
      <c r="N2" s="286"/>
      <c r="O2" s="286"/>
      <c r="P2" s="286"/>
      <c r="Q2" s="286"/>
    </row>
    <row r="3" spans="1:17" ht="12.75" customHeight="1">
      <c r="A3" s="288" t="s">
        <v>175</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191"/>
      <c r="F6" s="191"/>
      <c r="G6" s="191"/>
      <c r="H6" s="191"/>
      <c r="I6" s="191"/>
      <c r="J6" s="191"/>
      <c r="K6" s="191"/>
      <c r="L6" s="191"/>
      <c r="M6" s="283"/>
      <c r="N6" s="283"/>
      <c r="O6" s="283"/>
      <c r="P6" s="283"/>
      <c r="Q6" s="6"/>
    </row>
    <row r="7" spans="1:17" ht="14.25" customHeight="1">
      <c r="A7" s="3"/>
      <c r="B7" s="4"/>
      <c r="C7" s="4"/>
      <c r="D7" s="4"/>
      <c r="E7" s="191"/>
      <c r="F7" s="191"/>
      <c r="G7" s="191"/>
      <c r="H7" s="191"/>
      <c r="I7" s="191"/>
      <c r="J7" s="191"/>
      <c r="K7" s="191"/>
      <c r="L7" s="191"/>
      <c r="M7" s="283" t="s">
        <v>39</v>
      </c>
      <c r="N7" s="283"/>
      <c r="O7" s="283"/>
      <c r="P7" s="283"/>
      <c r="Q7" s="6">
        <v>2000000</v>
      </c>
    </row>
    <row r="8" spans="1:17" ht="14.25" customHeight="1">
      <c r="A8" s="3"/>
      <c r="B8" s="4"/>
      <c r="C8" s="4"/>
      <c r="D8" s="4"/>
      <c r="E8" s="191"/>
      <c r="F8" s="191"/>
      <c r="G8" s="191"/>
      <c r="H8" s="191"/>
      <c r="I8" s="191"/>
      <c r="J8" s="191"/>
      <c r="K8" s="191"/>
      <c r="L8" s="191"/>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54"/>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t="s">
        <v>176</v>
      </c>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54"/>
      <c r="N14" s="255"/>
      <c r="O14" s="255"/>
      <c r="P14" s="255"/>
      <c r="Q14" s="255"/>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54" t="s">
        <v>176</v>
      </c>
      <c r="N15" s="255"/>
      <c r="O15" s="255"/>
      <c r="P15" s="255"/>
      <c r="Q15" s="255"/>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54" t="s">
        <v>67</v>
      </c>
      <c r="N16" s="255"/>
      <c r="O16" s="255"/>
      <c r="P16" s="255"/>
      <c r="Q16" s="255"/>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54"/>
      <c r="N17" s="255"/>
      <c r="O17" s="255"/>
      <c r="P17" s="255"/>
      <c r="Q17" s="255"/>
    </row>
    <row r="18" spans="1:17" ht="15" customHeight="1" thickBot="1">
      <c r="A18" s="267" t="s">
        <v>16</v>
      </c>
      <c r="B18" s="268"/>
      <c r="C18" s="268"/>
      <c r="D18" s="268"/>
      <c r="E18" s="268"/>
      <c r="F18" s="268"/>
      <c r="G18" s="18">
        <f>SUM(G11:G17)</f>
        <v>11433796</v>
      </c>
      <c r="H18" s="19" t="s">
        <v>10</v>
      </c>
      <c r="I18" s="130">
        <f>SUM(I11:I17)</f>
        <v>734</v>
      </c>
      <c r="J18" s="130">
        <f>SUM(J11:J17)</f>
        <v>119</v>
      </c>
      <c r="K18" s="280"/>
      <c r="L18" s="281"/>
      <c r="M18" s="281"/>
      <c r="N18" s="281"/>
      <c r="O18" s="281"/>
      <c r="P18" s="281"/>
      <c r="Q18" s="282"/>
    </row>
    <row r="19" spans="1:17" ht="15" customHeight="1" thickBot="1">
      <c r="A19" s="267" t="s">
        <v>36</v>
      </c>
      <c r="B19" s="268"/>
      <c r="C19" s="268"/>
      <c r="D19" s="268"/>
      <c r="E19" s="268"/>
      <c r="F19" s="268"/>
      <c r="G19" s="18">
        <f>G11+G13+G15</f>
        <v>3615000</v>
      </c>
      <c r="H19" s="19" t="s">
        <v>10</v>
      </c>
      <c r="I19" s="19">
        <f>I11+I13+I15</f>
        <v>236</v>
      </c>
      <c r="J19" s="19">
        <f>J11+J13+J15</f>
        <v>23</v>
      </c>
      <c r="K19" s="280"/>
      <c r="L19" s="281"/>
      <c r="M19" s="281"/>
      <c r="N19" s="281"/>
      <c r="O19" s="281"/>
      <c r="P19" s="281"/>
      <c r="Q19" s="282"/>
    </row>
    <row r="20" spans="1:17" ht="15" customHeight="1" thickBot="1">
      <c r="A20" s="249" t="s">
        <v>44</v>
      </c>
      <c r="B20" s="250"/>
      <c r="C20" s="250"/>
      <c r="D20" s="250"/>
      <c r="E20" s="250"/>
      <c r="F20" s="250"/>
      <c r="G20" s="22">
        <f>Q8-G13-G15</f>
        <v>6523041</v>
      </c>
      <c r="H20" s="137"/>
      <c r="I20" s="138"/>
      <c r="J20" s="138"/>
      <c r="K20" s="25"/>
      <c r="L20" s="26"/>
      <c r="M20" s="26"/>
      <c r="N20" s="26"/>
      <c r="O20" s="26"/>
      <c r="P20" s="26"/>
      <c r="Q20" s="27"/>
    </row>
    <row r="21" spans="1:17" ht="15">
      <c r="A21" s="249" t="s">
        <v>45</v>
      </c>
      <c r="B21" s="250"/>
      <c r="C21" s="250"/>
      <c r="D21" s="250"/>
      <c r="E21" s="250"/>
      <c r="F21" s="250"/>
      <c r="G21" s="28">
        <f>Q7-G11</f>
        <v>1500000</v>
      </c>
      <c r="H21" s="269"/>
      <c r="I21" s="270"/>
      <c r="J21" s="270"/>
      <c r="K21" s="270"/>
      <c r="L21" s="270"/>
      <c r="M21" s="270"/>
      <c r="N21" s="270"/>
      <c r="O21" s="270"/>
      <c r="P21" s="270"/>
      <c r="Q21" s="271"/>
    </row>
    <row r="22" spans="1:17" ht="64.5" customHeight="1">
      <c r="A22" s="273" t="s">
        <v>17</v>
      </c>
      <c r="B22" s="273"/>
      <c r="C22" s="29"/>
      <c r="D22" s="29"/>
      <c r="E22" s="30"/>
      <c r="F22" s="29"/>
      <c r="G22" s="31"/>
      <c r="H22" s="274"/>
      <c r="I22" s="261"/>
      <c r="J22" s="261"/>
      <c r="K22" s="275"/>
      <c r="L22" s="276"/>
      <c r="M22" s="277" t="s">
        <v>1</v>
      </c>
      <c r="N22" s="277"/>
      <c r="O22" s="277"/>
      <c r="P22" s="278">
        <v>500000</v>
      </c>
      <c r="Q22" s="279"/>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62" t="s">
        <v>14</v>
      </c>
      <c r="N23" s="252"/>
      <c r="O23" s="252"/>
      <c r="P23" s="252"/>
      <c r="Q23" s="253"/>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51"/>
      <c r="N24" s="263"/>
      <c r="O24" s="263"/>
      <c r="P24" s="263"/>
      <c r="Q24" s="264"/>
    </row>
    <row r="25" spans="1:17" ht="15.75" thickBot="1">
      <c r="A25" s="265" t="s">
        <v>19</v>
      </c>
      <c r="B25" s="266"/>
      <c r="C25" s="266"/>
      <c r="D25" s="266"/>
      <c r="E25" s="266"/>
      <c r="F25" s="266"/>
      <c r="G25" s="105">
        <f>G24</f>
        <v>500000</v>
      </c>
      <c r="H25" s="37" t="s">
        <v>10</v>
      </c>
      <c r="I25" s="38">
        <f>SUM(I24:I24)</f>
        <v>80</v>
      </c>
      <c r="J25" s="38">
        <f>SUM(J24:J24)</f>
        <v>5</v>
      </c>
      <c r="K25" s="39"/>
      <c r="L25" s="40"/>
      <c r="M25" s="188"/>
      <c r="N25" s="188"/>
      <c r="O25" s="188"/>
      <c r="P25" s="188"/>
      <c r="Q25" s="189"/>
    </row>
    <row r="26" spans="1:17" ht="15.75" thickBot="1">
      <c r="A26" s="267" t="s">
        <v>20</v>
      </c>
      <c r="B26" s="268"/>
      <c r="C26" s="268"/>
      <c r="D26" s="268"/>
      <c r="E26" s="268"/>
      <c r="F26" s="268"/>
      <c r="G26" s="18">
        <v>0</v>
      </c>
      <c r="H26" s="19" t="s">
        <v>10</v>
      </c>
      <c r="I26" s="21">
        <f>I24</f>
        <v>80</v>
      </c>
      <c r="J26" s="21">
        <f>J24</f>
        <v>5</v>
      </c>
      <c r="K26" s="187"/>
      <c r="L26" s="188"/>
      <c r="M26" s="185"/>
      <c r="N26" s="185"/>
      <c r="O26" s="185"/>
      <c r="P26" s="185"/>
      <c r="Q26" s="186"/>
    </row>
    <row r="27" spans="1:17" ht="15" customHeight="1">
      <c r="A27" s="249" t="s">
        <v>21</v>
      </c>
      <c r="B27" s="250"/>
      <c r="C27" s="250"/>
      <c r="D27" s="250"/>
      <c r="E27" s="250"/>
      <c r="F27" s="250"/>
      <c r="G27" s="28">
        <f>SUM(P22-G26)</f>
        <v>500000</v>
      </c>
      <c r="H27" s="269"/>
      <c r="I27" s="270"/>
      <c r="J27" s="270"/>
      <c r="K27" s="270"/>
      <c r="L27" s="270"/>
      <c r="M27" s="270"/>
      <c r="N27" s="270"/>
      <c r="O27" s="270"/>
      <c r="P27" s="270"/>
      <c r="Q27" s="271"/>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73" t="s">
        <v>49</v>
      </c>
      <c r="B30" s="273"/>
      <c r="C30" s="29"/>
      <c r="D30" s="29"/>
      <c r="E30" s="30"/>
      <c r="F30" s="29"/>
      <c r="G30" s="31"/>
      <c r="H30" s="274"/>
      <c r="I30" s="261"/>
      <c r="J30" s="261"/>
      <c r="K30" s="275"/>
      <c r="L30" s="276"/>
      <c r="M30" s="277" t="s">
        <v>1</v>
      </c>
      <c r="N30" s="277"/>
      <c r="O30" s="277"/>
      <c r="P30" s="278">
        <v>2000000</v>
      </c>
      <c r="Q30" s="279"/>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62" t="s">
        <v>14</v>
      </c>
      <c r="N31" s="252"/>
      <c r="O31" s="252"/>
      <c r="P31" s="252"/>
      <c r="Q31" s="253"/>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51" t="s">
        <v>60</v>
      </c>
      <c r="N32" s="263"/>
      <c r="O32" s="263"/>
      <c r="P32" s="263"/>
      <c r="Q32" s="264"/>
    </row>
    <row r="33" spans="1:17" ht="15" customHeight="1" thickBot="1">
      <c r="A33" s="265" t="s">
        <v>57</v>
      </c>
      <c r="B33" s="266"/>
      <c r="C33" s="266"/>
      <c r="D33" s="266"/>
      <c r="E33" s="266"/>
      <c r="F33" s="266"/>
      <c r="G33" s="105">
        <f>G32</f>
        <v>2000000</v>
      </c>
      <c r="H33" s="37" t="s">
        <v>10</v>
      </c>
      <c r="I33" s="128">
        <f>SUM(I32:I32)</f>
        <v>76</v>
      </c>
      <c r="J33" s="128">
        <f>SUM(J32:J32)</f>
        <v>0</v>
      </c>
      <c r="K33" s="39"/>
      <c r="L33" s="40"/>
      <c r="M33" s="188"/>
      <c r="N33" s="188"/>
      <c r="O33" s="188"/>
      <c r="P33" s="188"/>
      <c r="Q33" s="189"/>
    </row>
    <row r="34" spans="1:17" ht="15" customHeight="1" thickBot="1">
      <c r="A34" s="267" t="s">
        <v>58</v>
      </c>
      <c r="B34" s="268"/>
      <c r="C34" s="268"/>
      <c r="D34" s="268"/>
      <c r="E34" s="268"/>
      <c r="F34" s="268"/>
      <c r="G34" s="18">
        <v>0</v>
      </c>
      <c r="H34" s="19" t="s">
        <v>10</v>
      </c>
      <c r="I34" s="19">
        <v>0</v>
      </c>
      <c r="J34" s="19">
        <f>J32</f>
        <v>0</v>
      </c>
      <c r="K34" s="187"/>
      <c r="L34" s="188"/>
      <c r="M34" s="185"/>
      <c r="N34" s="185"/>
      <c r="O34" s="185"/>
      <c r="P34" s="185"/>
      <c r="Q34" s="186"/>
    </row>
    <row r="35" spans="1:17" ht="15" customHeight="1">
      <c r="A35" s="249" t="s">
        <v>59</v>
      </c>
      <c r="B35" s="250"/>
      <c r="C35" s="250"/>
      <c r="D35" s="250"/>
      <c r="E35" s="250"/>
      <c r="F35" s="250"/>
      <c r="G35" s="28">
        <f>SUM(P30-G34)</f>
        <v>2000000</v>
      </c>
      <c r="H35" s="269"/>
      <c r="I35" s="270"/>
      <c r="J35" s="270"/>
      <c r="K35" s="270"/>
      <c r="L35" s="270"/>
      <c r="M35" s="270"/>
      <c r="N35" s="270"/>
      <c r="O35" s="270"/>
      <c r="P35" s="270"/>
      <c r="Q35" s="271"/>
    </row>
    <row r="36" spans="1:17" ht="15" customHeight="1">
      <c r="A36" s="46"/>
      <c r="B36" s="30"/>
      <c r="C36" s="30"/>
      <c r="D36" s="30"/>
      <c r="E36" s="30"/>
      <c r="F36" s="30"/>
      <c r="G36" s="47"/>
      <c r="H36" s="48"/>
      <c r="I36" s="49"/>
      <c r="J36" s="49"/>
      <c r="K36" s="49"/>
      <c r="L36" s="49"/>
      <c r="M36" s="190"/>
      <c r="N36" s="190"/>
      <c r="O36" s="190"/>
      <c r="P36" s="190"/>
      <c r="Q36" s="51"/>
    </row>
    <row r="37" spans="1:17" ht="15">
      <c r="A37" s="52"/>
      <c r="B37" s="53"/>
      <c r="C37" s="53"/>
      <c r="D37" s="53"/>
      <c r="E37" s="53"/>
      <c r="F37" s="53"/>
      <c r="G37" s="54"/>
      <c r="H37" s="55"/>
      <c r="I37" s="55"/>
      <c r="J37" s="55"/>
      <c r="K37" s="56"/>
      <c r="L37" s="57"/>
      <c r="M37" s="272" t="s">
        <v>38</v>
      </c>
      <c r="N37" s="272"/>
      <c r="O37" s="272"/>
      <c r="P37" s="272"/>
      <c r="Q37" s="7">
        <v>27945000</v>
      </c>
    </row>
    <row r="38" spans="1:17" ht="15">
      <c r="A38" s="52"/>
      <c r="B38" s="53"/>
      <c r="C38" s="53"/>
      <c r="D38" s="53"/>
      <c r="E38" s="53"/>
      <c r="F38" s="53"/>
      <c r="G38" s="54"/>
      <c r="H38" s="55"/>
      <c r="I38" s="55"/>
      <c r="J38" s="55"/>
      <c r="K38" s="56"/>
      <c r="L38" s="57"/>
      <c r="M38" s="258" t="s">
        <v>144</v>
      </c>
      <c r="N38" s="258"/>
      <c r="O38" s="258"/>
      <c r="P38" s="258"/>
      <c r="Q38" s="58">
        <v>4500000</v>
      </c>
    </row>
    <row r="39" spans="1:17" ht="15">
      <c r="A39" s="52"/>
      <c r="B39" s="53"/>
      <c r="C39" s="53"/>
      <c r="D39" s="53"/>
      <c r="E39" s="53"/>
      <c r="F39" s="53"/>
      <c r="G39" s="54"/>
      <c r="H39" s="55"/>
      <c r="I39" s="55"/>
      <c r="J39" s="55"/>
      <c r="K39" s="56"/>
      <c r="L39" s="57"/>
      <c r="M39" s="259" t="s">
        <v>145</v>
      </c>
      <c r="N39" s="259"/>
      <c r="O39" s="259"/>
      <c r="P39" s="259"/>
      <c r="Q39" s="59">
        <v>11160000</v>
      </c>
    </row>
    <row r="40" spans="1:17" ht="15.75" customHeight="1" thickBot="1">
      <c r="A40" s="52"/>
      <c r="B40" s="53"/>
      <c r="C40" s="53"/>
      <c r="D40" s="53"/>
      <c r="E40" s="53"/>
      <c r="F40" s="53"/>
      <c r="G40" s="54"/>
      <c r="H40" s="55"/>
      <c r="I40" s="55"/>
      <c r="J40" s="55"/>
      <c r="K40" s="56"/>
      <c r="L40" s="57"/>
      <c r="M40" s="260" t="s">
        <v>43</v>
      </c>
      <c r="N40" s="260"/>
      <c r="O40" s="260"/>
      <c r="P40" s="260"/>
      <c r="Q40" s="60">
        <f>SUM(Q38:Q39)</f>
        <v>15660000</v>
      </c>
    </row>
    <row r="41" spans="1:17" ht="20.25" customHeight="1">
      <c r="A41" s="61" t="s">
        <v>15</v>
      </c>
      <c r="B41" s="53"/>
      <c r="C41" s="53"/>
      <c r="D41" s="53"/>
      <c r="E41" s="53"/>
      <c r="F41" s="53"/>
      <c r="G41" s="54"/>
      <c r="H41" s="55"/>
      <c r="I41" s="55"/>
      <c r="J41" s="55"/>
      <c r="K41" s="56"/>
      <c r="L41" s="57"/>
      <c r="M41" s="261" t="s">
        <v>37</v>
      </c>
      <c r="N41" s="261"/>
      <c r="O41" s="261"/>
      <c r="P41" s="261"/>
      <c r="Q41" s="62">
        <f>SUM(Q37+Q40)</f>
        <v>43605000</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62" t="s">
        <v>14</v>
      </c>
      <c r="N42" s="252"/>
      <c r="O42" s="252"/>
      <c r="P42" s="252"/>
      <c r="Q42" s="253"/>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51" t="s">
        <v>163</v>
      </c>
      <c r="N43" s="252"/>
      <c r="O43" s="252"/>
      <c r="P43" s="252"/>
      <c r="Q43" s="253"/>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51" t="s">
        <v>170</v>
      </c>
      <c r="N44" s="252"/>
      <c r="O44" s="252"/>
      <c r="P44" s="252"/>
      <c r="Q44" s="253"/>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51" t="s">
        <v>151</v>
      </c>
      <c r="N45" s="256"/>
      <c r="O45" s="256"/>
      <c r="P45" s="256"/>
      <c r="Q45" s="257"/>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51" t="s">
        <v>152</v>
      </c>
      <c r="N46" s="252"/>
      <c r="O46" s="252"/>
      <c r="P46" s="252"/>
      <c r="Q46" s="253"/>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51"/>
      <c r="N47" s="252"/>
      <c r="O47" s="252"/>
      <c r="P47" s="252"/>
      <c r="Q47" s="253"/>
    </row>
    <row r="48" spans="1:17" ht="15">
      <c r="A48" s="32">
        <v>19051</v>
      </c>
      <c r="B48" s="32" t="s">
        <v>84</v>
      </c>
      <c r="C48" s="182" t="s">
        <v>85</v>
      </c>
      <c r="D48" s="106" t="s">
        <v>54</v>
      </c>
      <c r="E48" s="106">
        <v>10</v>
      </c>
      <c r="F48" s="106" t="s">
        <v>133</v>
      </c>
      <c r="G48" s="107">
        <v>2500000</v>
      </c>
      <c r="H48" s="106" t="s">
        <v>15</v>
      </c>
      <c r="I48" s="106">
        <v>99</v>
      </c>
      <c r="J48" s="106">
        <v>14</v>
      </c>
      <c r="K48" s="108">
        <v>0.09</v>
      </c>
      <c r="L48" s="109">
        <v>43557</v>
      </c>
      <c r="M48" s="254" t="s">
        <v>178</v>
      </c>
      <c r="N48" s="255"/>
      <c r="O48" s="255"/>
      <c r="P48" s="255"/>
      <c r="Q48" s="255"/>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54" t="s">
        <v>178</v>
      </c>
      <c r="N49" s="255"/>
      <c r="O49" s="255"/>
      <c r="P49" s="255"/>
      <c r="Q49" s="255"/>
    </row>
    <row r="50" spans="1:17" ht="15">
      <c r="A50" s="32">
        <v>19338</v>
      </c>
      <c r="B50" s="32" t="s">
        <v>92</v>
      </c>
      <c r="C50" s="106" t="s">
        <v>93</v>
      </c>
      <c r="D50" s="106" t="s">
        <v>94</v>
      </c>
      <c r="E50" s="106">
        <v>3</v>
      </c>
      <c r="F50" s="106" t="s">
        <v>52</v>
      </c>
      <c r="G50" s="107">
        <v>1150000</v>
      </c>
      <c r="H50" s="106" t="s">
        <v>70</v>
      </c>
      <c r="I50" s="106">
        <v>68</v>
      </c>
      <c r="J50" s="106">
        <v>10</v>
      </c>
      <c r="K50" s="108">
        <v>0.09</v>
      </c>
      <c r="L50" s="109">
        <v>43557</v>
      </c>
      <c r="M50" s="251"/>
      <c r="N50" s="252"/>
      <c r="O50" s="252"/>
      <c r="P50" s="252"/>
      <c r="Q50" s="253"/>
    </row>
    <row r="51" spans="1:17" ht="15">
      <c r="A51" s="32">
        <v>19214</v>
      </c>
      <c r="B51" s="32" t="s">
        <v>95</v>
      </c>
      <c r="C51" s="106" t="s">
        <v>93</v>
      </c>
      <c r="D51" s="106" t="s">
        <v>94</v>
      </c>
      <c r="E51" s="106">
        <v>3</v>
      </c>
      <c r="F51" s="106" t="s">
        <v>52</v>
      </c>
      <c r="G51" s="107">
        <v>3400000</v>
      </c>
      <c r="H51" s="106" t="s">
        <v>70</v>
      </c>
      <c r="I51" s="106">
        <v>48</v>
      </c>
      <c r="J51" s="106">
        <v>21</v>
      </c>
      <c r="K51" s="108">
        <v>0.09</v>
      </c>
      <c r="L51" s="109">
        <v>43557</v>
      </c>
      <c r="M51" s="254" t="s">
        <v>178</v>
      </c>
      <c r="N51" s="255"/>
      <c r="O51" s="255"/>
      <c r="P51" s="255"/>
      <c r="Q51" s="255"/>
    </row>
    <row r="52" spans="1:17" ht="15">
      <c r="A52" s="32">
        <v>19285</v>
      </c>
      <c r="B52" s="32" t="s">
        <v>96</v>
      </c>
      <c r="C52" s="113" t="s">
        <v>97</v>
      </c>
      <c r="D52" s="113" t="s">
        <v>98</v>
      </c>
      <c r="E52" s="106">
        <v>3</v>
      </c>
      <c r="F52" s="106" t="s">
        <v>52</v>
      </c>
      <c r="G52" s="107">
        <v>2200000</v>
      </c>
      <c r="H52" s="106" t="s">
        <v>70</v>
      </c>
      <c r="I52" s="106">
        <v>88</v>
      </c>
      <c r="J52" s="106">
        <v>24</v>
      </c>
      <c r="K52" s="108">
        <v>0.09</v>
      </c>
      <c r="L52" s="109">
        <v>43557</v>
      </c>
      <c r="M52" s="254"/>
      <c r="N52" s="255"/>
      <c r="O52" s="255"/>
      <c r="P52" s="255"/>
      <c r="Q52" s="255"/>
    </row>
    <row r="53" spans="1:17" ht="15">
      <c r="A53" s="32">
        <v>19126</v>
      </c>
      <c r="B53" s="32" t="s">
        <v>100</v>
      </c>
      <c r="C53" s="113" t="s">
        <v>99</v>
      </c>
      <c r="D53" s="113" t="s">
        <v>98</v>
      </c>
      <c r="E53" s="106">
        <v>3</v>
      </c>
      <c r="F53" s="106" t="s">
        <v>52</v>
      </c>
      <c r="G53" s="107">
        <v>4000000</v>
      </c>
      <c r="H53" s="106" t="s">
        <v>15</v>
      </c>
      <c r="I53" s="106">
        <v>75</v>
      </c>
      <c r="J53" s="106">
        <v>67</v>
      </c>
      <c r="K53" s="108">
        <v>0.09</v>
      </c>
      <c r="L53" s="109">
        <v>43557</v>
      </c>
      <c r="M53" s="254"/>
      <c r="N53" s="255"/>
      <c r="O53" s="255"/>
      <c r="P53" s="255"/>
      <c r="Q53" s="255"/>
    </row>
    <row r="54" spans="1:17" ht="15">
      <c r="A54" s="32">
        <v>19009</v>
      </c>
      <c r="B54" s="32" t="s">
        <v>102</v>
      </c>
      <c r="C54" s="113" t="s">
        <v>97</v>
      </c>
      <c r="D54" s="113" t="s">
        <v>98</v>
      </c>
      <c r="E54" s="106">
        <v>3</v>
      </c>
      <c r="F54" s="106" t="s">
        <v>52</v>
      </c>
      <c r="G54" s="107">
        <v>1300000</v>
      </c>
      <c r="H54" s="106" t="s">
        <v>15</v>
      </c>
      <c r="I54" s="106">
        <v>99</v>
      </c>
      <c r="J54" s="106">
        <v>8</v>
      </c>
      <c r="K54" s="108">
        <v>0.09</v>
      </c>
      <c r="L54" s="109">
        <v>43557</v>
      </c>
      <c r="M54" s="254"/>
      <c r="N54" s="255"/>
      <c r="O54" s="255"/>
      <c r="P54" s="255"/>
      <c r="Q54" s="255"/>
    </row>
    <row r="55" spans="1:17" ht="15">
      <c r="A55" s="32">
        <v>19234</v>
      </c>
      <c r="B55" s="32" t="s">
        <v>103</v>
      </c>
      <c r="C55" s="106" t="s">
        <v>104</v>
      </c>
      <c r="D55" s="106" t="s">
        <v>105</v>
      </c>
      <c r="E55" s="106">
        <v>3</v>
      </c>
      <c r="F55" s="106" t="s">
        <v>52</v>
      </c>
      <c r="G55" s="107">
        <v>1050000</v>
      </c>
      <c r="H55" s="106" t="s">
        <v>70</v>
      </c>
      <c r="I55" s="106">
        <v>83</v>
      </c>
      <c r="J55" s="106">
        <v>11</v>
      </c>
      <c r="K55" s="108">
        <v>0.09</v>
      </c>
      <c r="L55" s="109">
        <v>43557</v>
      </c>
      <c r="M55" s="254" t="s">
        <v>178</v>
      </c>
      <c r="N55" s="255"/>
      <c r="O55" s="255"/>
      <c r="P55" s="255"/>
      <c r="Q55" s="255"/>
    </row>
    <row r="56" spans="1:17" ht="15">
      <c r="A56" s="32">
        <v>19236</v>
      </c>
      <c r="B56" s="32" t="s">
        <v>106</v>
      </c>
      <c r="C56" s="106" t="s">
        <v>107</v>
      </c>
      <c r="D56" s="106" t="s">
        <v>108</v>
      </c>
      <c r="E56" s="106">
        <v>4</v>
      </c>
      <c r="F56" s="106" t="s">
        <v>52</v>
      </c>
      <c r="G56" s="107">
        <v>950000</v>
      </c>
      <c r="H56" s="106" t="s">
        <v>70</v>
      </c>
      <c r="I56" s="106">
        <v>48</v>
      </c>
      <c r="J56" s="106">
        <v>10</v>
      </c>
      <c r="K56" s="108">
        <v>0.09</v>
      </c>
      <c r="L56" s="109">
        <v>43557</v>
      </c>
      <c r="M56" s="254" t="s">
        <v>178</v>
      </c>
      <c r="N56" s="255"/>
      <c r="O56" s="255"/>
      <c r="P56" s="255"/>
      <c r="Q56" s="255"/>
    </row>
    <row r="57" spans="1:17" ht="15" customHeight="1">
      <c r="A57" s="32">
        <v>19365</v>
      </c>
      <c r="B57" s="32" t="s">
        <v>109</v>
      </c>
      <c r="C57" s="106" t="s">
        <v>110</v>
      </c>
      <c r="D57" s="106" t="s">
        <v>111</v>
      </c>
      <c r="E57" s="106">
        <v>6</v>
      </c>
      <c r="F57" s="106" t="s">
        <v>52</v>
      </c>
      <c r="G57" s="107">
        <v>2525000</v>
      </c>
      <c r="H57" s="106" t="s">
        <v>70</v>
      </c>
      <c r="I57" s="106">
        <v>48</v>
      </c>
      <c r="J57" s="106">
        <v>19</v>
      </c>
      <c r="K57" s="108">
        <v>0.09</v>
      </c>
      <c r="L57" s="109">
        <v>43557</v>
      </c>
      <c r="M57" s="254" t="s">
        <v>178</v>
      </c>
      <c r="N57" s="255"/>
      <c r="O57" s="255"/>
      <c r="P57" s="255"/>
      <c r="Q57" s="255"/>
    </row>
    <row r="58" spans="1:17" ht="15" customHeight="1">
      <c r="A58" s="32">
        <v>19179</v>
      </c>
      <c r="B58" s="32" t="s">
        <v>116</v>
      </c>
      <c r="C58" s="106" t="s">
        <v>117</v>
      </c>
      <c r="D58" s="106" t="s">
        <v>117</v>
      </c>
      <c r="E58" s="106">
        <v>7</v>
      </c>
      <c r="F58" s="106" t="s">
        <v>52</v>
      </c>
      <c r="G58" s="107">
        <v>3000000</v>
      </c>
      <c r="H58" s="106" t="s">
        <v>70</v>
      </c>
      <c r="I58" s="106">
        <v>36</v>
      </c>
      <c r="J58" s="106">
        <v>17</v>
      </c>
      <c r="K58" s="108">
        <v>0.09</v>
      </c>
      <c r="L58" s="109">
        <v>43557</v>
      </c>
      <c r="M58" s="254" t="s">
        <v>178</v>
      </c>
      <c r="N58" s="255"/>
      <c r="O58" s="255"/>
      <c r="P58" s="255"/>
      <c r="Q58" s="255"/>
    </row>
    <row r="59" spans="1:17" ht="15">
      <c r="A59" s="32">
        <v>19095</v>
      </c>
      <c r="B59" s="32" t="s">
        <v>118</v>
      </c>
      <c r="C59" s="106" t="s">
        <v>119</v>
      </c>
      <c r="D59" s="106" t="s">
        <v>120</v>
      </c>
      <c r="E59" s="106">
        <v>7</v>
      </c>
      <c r="F59" s="106" t="s">
        <v>52</v>
      </c>
      <c r="G59" s="107">
        <v>0</v>
      </c>
      <c r="H59" s="106" t="s">
        <v>70</v>
      </c>
      <c r="I59" s="106">
        <v>57</v>
      </c>
      <c r="J59" s="106">
        <v>40</v>
      </c>
      <c r="K59" s="108">
        <v>0.09</v>
      </c>
      <c r="L59" s="109">
        <v>43557</v>
      </c>
      <c r="M59" s="251" t="s">
        <v>170</v>
      </c>
      <c r="N59" s="252"/>
      <c r="O59" s="252"/>
      <c r="P59" s="252"/>
      <c r="Q59" s="253"/>
    </row>
    <row r="60" spans="1:17" ht="15">
      <c r="A60" s="32">
        <v>19180</v>
      </c>
      <c r="B60" s="32" t="s">
        <v>122</v>
      </c>
      <c r="C60" s="113" t="s">
        <v>80</v>
      </c>
      <c r="D60" s="106" t="s">
        <v>81</v>
      </c>
      <c r="E60" s="106">
        <v>7</v>
      </c>
      <c r="F60" s="106" t="s">
        <v>52</v>
      </c>
      <c r="G60" s="107">
        <v>0</v>
      </c>
      <c r="H60" s="106" t="s">
        <v>15</v>
      </c>
      <c r="I60" s="106">
        <v>100</v>
      </c>
      <c r="J60" s="106">
        <v>30</v>
      </c>
      <c r="K60" s="108">
        <v>0.09</v>
      </c>
      <c r="L60" s="109">
        <v>43557</v>
      </c>
      <c r="M60" s="251" t="s">
        <v>169</v>
      </c>
      <c r="N60" s="252"/>
      <c r="O60" s="252"/>
      <c r="P60" s="252"/>
      <c r="Q60" s="253"/>
    </row>
    <row r="61" spans="1:17" ht="15">
      <c r="A61" s="32">
        <v>19238</v>
      </c>
      <c r="B61" s="32" t="s">
        <v>123</v>
      </c>
      <c r="C61" s="106" t="s">
        <v>124</v>
      </c>
      <c r="D61" s="106" t="s">
        <v>125</v>
      </c>
      <c r="E61" s="106">
        <v>8</v>
      </c>
      <c r="F61" s="106" t="s">
        <v>52</v>
      </c>
      <c r="G61" s="107">
        <v>2850000</v>
      </c>
      <c r="H61" s="106" t="s">
        <v>70</v>
      </c>
      <c r="I61" s="106">
        <v>38</v>
      </c>
      <c r="J61" s="106">
        <v>30</v>
      </c>
      <c r="K61" s="108">
        <v>0.09</v>
      </c>
      <c r="L61" s="109">
        <v>43557</v>
      </c>
      <c r="M61" s="254" t="s">
        <v>178</v>
      </c>
      <c r="N61" s="255"/>
      <c r="O61" s="255"/>
      <c r="P61" s="255"/>
      <c r="Q61" s="255"/>
    </row>
    <row r="62" spans="1:17" ht="15">
      <c r="A62" s="32">
        <v>19304</v>
      </c>
      <c r="B62" s="32" t="s">
        <v>153</v>
      </c>
      <c r="C62" s="106" t="s">
        <v>154</v>
      </c>
      <c r="D62" s="106" t="s">
        <v>155</v>
      </c>
      <c r="E62" s="106">
        <v>9</v>
      </c>
      <c r="F62" s="106" t="s">
        <v>52</v>
      </c>
      <c r="G62" s="107">
        <v>1700000</v>
      </c>
      <c r="H62" s="106" t="s">
        <v>70</v>
      </c>
      <c r="I62" s="106">
        <v>30</v>
      </c>
      <c r="J62" s="106">
        <v>11</v>
      </c>
      <c r="K62" s="108">
        <v>0.09</v>
      </c>
      <c r="L62" s="109">
        <v>43557</v>
      </c>
      <c r="M62" s="254" t="s">
        <v>178</v>
      </c>
      <c r="N62" s="255"/>
      <c r="O62" s="255"/>
      <c r="P62" s="255"/>
      <c r="Q62" s="255"/>
    </row>
    <row r="63" spans="1:17" ht="15">
      <c r="A63" s="32">
        <v>19136</v>
      </c>
      <c r="B63" s="32" t="s">
        <v>129</v>
      </c>
      <c r="C63" s="113" t="s">
        <v>76</v>
      </c>
      <c r="D63" s="113" t="s">
        <v>77</v>
      </c>
      <c r="E63" s="106">
        <v>9</v>
      </c>
      <c r="F63" s="106" t="s">
        <v>52</v>
      </c>
      <c r="G63" s="107">
        <v>4000000</v>
      </c>
      <c r="H63" s="106" t="s">
        <v>15</v>
      </c>
      <c r="I63" s="106">
        <v>69</v>
      </c>
      <c r="J63" s="106">
        <v>67</v>
      </c>
      <c r="K63" s="108">
        <v>0.09</v>
      </c>
      <c r="L63" s="109">
        <v>43557</v>
      </c>
      <c r="M63" s="251"/>
      <c r="N63" s="252"/>
      <c r="O63" s="252"/>
      <c r="P63" s="252"/>
      <c r="Q63" s="253"/>
    </row>
    <row r="64" spans="1:17" ht="15">
      <c r="A64" s="32">
        <v>19139</v>
      </c>
      <c r="B64" s="32" t="s">
        <v>130</v>
      </c>
      <c r="C64" s="113" t="s">
        <v>76</v>
      </c>
      <c r="D64" s="113" t="s">
        <v>77</v>
      </c>
      <c r="E64" s="106">
        <v>9</v>
      </c>
      <c r="F64" s="106" t="s">
        <v>52</v>
      </c>
      <c r="G64" s="107">
        <v>4000000</v>
      </c>
      <c r="H64" s="106" t="s">
        <v>15</v>
      </c>
      <c r="I64" s="106">
        <v>74</v>
      </c>
      <c r="J64" s="106">
        <v>69</v>
      </c>
      <c r="K64" s="108">
        <v>0.09</v>
      </c>
      <c r="L64" s="109">
        <v>43557</v>
      </c>
      <c r="M64" s="251"/>
      <c r="N64" s="252"/>
      <c r="O64" s="252"/>
      <c r="P64" s="252"/>
      <c r="Q64" s="253"/>
    </row>
    <row r="65" spans="1:17" ht="15">
      <c r="A65" s="32">
        <v>19332</v>
      </c>
      <c r="B65" s="32" t="s">
        <v>131</v>
      </c>
      <c r="C65" s="182" t="s">
        <v>85</v>
      </c>
      <c r="D65" s="106" t="s">
        <v>54</v>
      </c>
      <c r="E65" s="106">
        <v>10</v>
      </c>
      <c r="F65" s="106" t="s">
        <v>133</v>
      </c>
      <c r="G65" s="107">
        <v>2475000</v>
      </c>
      <c r="H65" s="106" t="s">
        <v>70</v>
      </c>
      <c r="I65" s="106">
        <v>42</v>
      </c>
      <c r="J65" s="106">
        <v>15</v>
      </c>
      <c r="K65" s="108">
        <v>0.09</v>
      </c>
      <c r="L65" s="109">
        <v>43557</v>
      </c>
      <c r="M65" s="254" t="s">
        <v>178</v>
      </c>
      <c r="N65" s="255"/>
      <c r="O65" s="255"/>
      <c r="P65" s="255"/>
      <c r="Q65" s="255"/>
    </row>
    <row r="66" spans="1:17" ht="15">
      <c r="A66" s="32">
        <v>19367</v>
      </c>
      <c r="B66" s="32" t="s">
        <v>132</v>
      </c>
      <c r="C66" s="182" t="s">
        <v>85</v>
      </c>
      <c r="D66" s="106" t="s">
        <v>54</v>
      </c>
      <c r="E66" s="106">
        <v>10</v>
      </c>
      <c r="F66" s="106" t="s">
        <v>52</v>
      </c>
      <c r="G66" s="107">
        <v>3800000</v>
      </c>
      <c r="H66" s="106" t="s">
        <v>70</v>
      </c>
      <c r="I66" s="106">
        <v>60</v>
      </c>
      <c r="J66" s="106">
        <v>23</v>
      </c>
      <c r="K66" s="108">
        <v>0.09</v>
      </c>
      <c r="L66" s="109">
        <v>43557</v>
      </c>
      <c r="M66" s="254" t="s">
        <v>178</v>
      </c>
      <c r="N66" s="255"/>
      <c r="O66" s="255"/>
      <c r="P66" s="255"/>
      <c r="Q66" s="255"/>
    </row>
    <row r="67" spans="1:17" ht="15">
      <c r="A67" s="32">
        <v>19330</v>
      </c>
      <c r="B67" s="32" t="s">
        <v>138</v>
      </c>
      <c r="C67" s="113" t="s">
        <v>139</v>
      </c>
      <c r="D67" s="106" t="s">
        <v>51</v>
      </c>
      <c r="E67" s="106">
        <v>11</v>
      </c>
      <c r="F67" s="106" t="s">
        <v>52</v>
      </c>
      <c r="G67" s="107">
        <v>1050000</v>
      </c>
      <c r="H67" s="106" t="s">
        <v>70</v>
      </c>
      <c r="I67" s="106">
        <v>90</v>
      </c>
      <c r="J67" s="106">
        <v>6</v>
      </c>
      <c r="K67" s="108">
        <v>0.09</v>
      </c>
      <c r="L67" s="109">
        <v>43557</v>
      </c>
      <c r="M67" s="251"/>
      <c r="N67" s="252"/>
      <c r="O67" s="252"/>
      <c r="P67" s="252"/>
      <c r="Q67" s="253"/>
    </row>
    <row r="68" spans="1:17" ht="15">
      <c r="A68" s="32">
        <v>19331</v>
      </c>
      <c r="B68" s="32" t="s">
        <v>140</v>
      </c>
      <c r="C68" s="113" t="s">
        <v>139</v>
      </c>
      <c r="D68" s="106" t="s">
        <v>51</v>
      </c>
      <c r="E68" s="106">
        <v>11</v>
      </c>
      <c r="F68" s="106" t="s">
        <v>52</v>
      </c>
      <c r="G68" s="107">
        <v>2000000</v>
      </c>
      <c r="H68" s="106" t="s">
        <v>15</v>
      </c>
      <c r="I68" s="106">
        <v>72</v>
      </c>
      <c r="J68" s="106">
        <v>11</v>
      </c>
      <c r="K68" s="108">
        <v>0.09</v>
      </c>
      <c r="L68" s="109">
        <v>43557</v>
      </c>
      <c r="M68" s="251"/>
      <c r="N68" s="252"/>
      <c r="O68" s="252"/>
      <c r="P68" s="252"/>
      <c r="Q68" s="253"/>
    </row>
    <row r="69" spans="1:17" ht="15.75" thickBot="1">
      <c r="A69" s="32">
        <v>19202</v>
      </c>
      <c r="B69" s="32" t="s">
        <v>141</v>
      </c>
      <c r="C69" s="106" t="s">
        <v>142</v>
      </c>
      <c r="D69" s="106" t="s">
        <v>143</v>
      </c>
      <c r="E69" s="106">
        <v>12</v>
      </c>
      <c r="F69" s="106" t="s">
        <v>52</v>
      </c>
      <c r="G69" s="107">
        <v>2745000</v>
      </c>
      <c r="H69" s="106" t="s">
        <v>70</v>
      </c>
      <c r="I69" s="106">
        <v>66</v>
      </c>
      <c r="J69" s="106">
        <v>20</v>
      </c>
      <c r="K69" s="108">
        <v>0.09</v>
      </c>
      <c r="L69" s="109">
        <v>43557</v>
      </c>
      <c r="M69" s="254" t="s">
        <v>178</v>
      </c>
      <c r="N69" s="255"/>
      <c r="O69" s="255"/>
      <c r="P69" s="255"/>
      <c r="Q69" s="255"/>
    </row>
    <row r="70" spans="1:17" ht="15">
      <c r="A70" s="243" t="s">
        <v>171</v>
      </c>
      <c r="B70" s="244"/>
      <c r="C70" s="244"/>
      <c r="D70" s="244"/>
      <c r="E70" s="244"/>
      <c r="F70" s="244"/>
      <c r="G70" s="63">
        <f>SUM(G45,G48,G49,G50,G51,G55,G56,G57,G58,G59,G61,G62,G65,G66,G69)</f>
        <v>33095000</v>
      </c>
      <c r="H70" s="64" t="s">
        <v>10</v>
      </c>
      <c r="I70" s="126">
        <f>SUM(I45,I49,I50,I51,I55,I56,I57,I58,I59,I61,I62,I69)</f>
        <v>655</v>
      </c>
      <c r="J70" s="126">
        <f>SUM(J45,J49,J50,J51,J55,J56,J57,J58,J59,J61,J62,J69)</f>
        <v>224</v>
      </c>
      <c r="K70" s="66"/>
      <c r="L70" s="67"/>
      <c r="M70" s="67"/>
      <c r="N70" s="67"/>
      <c r="O70" s="67"/>
      <c r="P70" s="67"/>
      <c r="Q70" s="68"/>
    </row>
    <row r="71" spans="1:17" ht="15">
      <c r="A71" s="245" t="s">
        <v>172</v>
      </c>
      <c r="B71" s="246"/>
      <c r="C71" s="246"/>
      <c r="D71" s="246"/>
      <c r="E71" s="246"/>
      <c r="F71" s="246"/>
      <c r="G71" s="33">
        <f>SUM(G43,G44,G46,G47,G52,G53,G54,G60,G63,G64,G67,G68)</f>
        <v>24200000</v>
      </c>
      <c r="H71" s="69" t="s">
        <v>10</v>
      </c>
      <c r="I71" s="127">
        <f>SUM(I43,I44,I46,I47,I52,I53,I54,I60,I63,I64,I67,I68)</f>
        <v>1353</v>
      </c>
      <c r="J71" s="127">
        <f>SUM(J43,J44,J46,J47,J52,J53,J54,J60,J63,J64,J67,J68)</f>
        <v>385</v>
      </c>
      <c r="K71" s="71"/>
      <c r="L71" s="72"/>
      <c r="M71" s="73"/>
      <c r="N71" s="73"/>
      <c r="O71" s="73"/>
      <c r="P71" s="73"/>
      <c r="Q71" s="74"/>
    </row>
    <row r="72" spans="1:17" ht="16.5" thickBot="1">
      <c r="A72" s="241" t="s">
        <v>26</v>
      </c>
      <c r="B72" s="242"/>
      <c r="C72" s="242"/>
      <c r="D72" s="242"/>
      <c r="E72" s="242"/>
      <c r="F72" s="242"/>
      <c r="G72" s="111">
        <f>SUM(G70:G71)</f>
        <v>57295000</v>
      </c>
      <c r="H72" s="75" t="s">
        <v>10</v>
      </c>
      <c r="I72" s="131">
        <f>SUM(I70:I71)</f>
        <v>2008</v>
      </c>
      <c r="J72" s="131">
        <f>SUM(J70:J71)</f>
        <v>609</v>
      </c>
      <c r="K72" s="77"/>
      <c r="L72" s="78"/>
      <c r="M72" s="78"/>
      <c r="N72" s="78"/>
      <c r="O72" s="78"/>
      <c r="P72" s="78"/>
      <c r="Q72" s="79"/>
    </row>
    <row r="73" spans="1:17" ht="15" customHeight="1">
      <c r="A73" s="243" t="s">
        <v>27</v>
      </c>
      <c r="B73" s="244"/>
      <c r="C73" s="244"/>
      <c r="D73" s="244"/>
      <c r="E73" s="244"/>
      <c r="F73" s="244"/>
      <c r="G73" s="110">
        <f>SUM(G48,G49,G51,G55,G56,G57,G58,G61,G62,G65,G66,G69)</f>
        <v>27945000</v>
      </c>
      <c r="H73" s="64" t="s">
        <v>10</v>
      </c>
      <c r="I73" s="132">
        <f>SUM(I48,I49,I51,I55,I56,I57,I58,I61,I62,I65,I66,I69)</f>
        <v>638</v>
      </c>
      <c r="J73" s="132">
        <f>SUM(J48,J49,J51,J55,J56,J57,J58,J61,J62,J65,J66,J69)</f>
        <v>201</v>
      </c>
      <c r="K73" s="81"/>
      <c r="L73" s="185"/>
      <c r="M73" s="185"/>
      <c r="N73" s="185"/>
      <c r="O73" s="185"/>
      <c r="P73" s="185"/>
      <c r="Q73" s="186"/>
    </row>
    <row r="74" spans="1:17" ht="15" customHeight="1">
      <c r="A74" s="245" t="s">
        <v>28</v>
      </c>
      <c r="B74" s="246"/>
      <c r="C74" s="246"/>
      <c r="D74" s="246"/>
      <c r="E74" s="246"/>
      <c r="F74" s="246"/>
      <c r="G74" s="82">
        <f>G46</f>
        <v>1650000</v>
      </c>
      <c r="H74" s="69" t="s">
        <v>10</v>
      </c>
      <c r="I74" s="133">
        <f>I46</f>
        <v>114</v>
      </c>
      <c r="J74" s="133">
        <f>J46</f>
        <v>11</v>
      </c>
      <c r="K74" s="84"/>
      <c r="L74" s="73"/>
      <c r="M74" s="85"/>
      <c r="N74" s="85"/>
      <c r="O74" s="85"/>
      <c r="P74" s="85"/>
      <c r="Q74" s="86"/>
    </row>
    <row r="75" spans="1:17" ht="15" customHeight="1" thickBot="1">
      <c r="A75" s="247" t="s">
        <v>29</v>
      </c>
      <c r="B75" s="248"/>
      <c r="C75" s="248"/>
      <c r="D75" s="248"/>
      <c r="E75" s="248"/>
      <c r="F75" s="248"/>
      <c r="G75" s="116">
        <f>G45</f>
        <v>4000000</v>
      </c>
      <c r="H75" s="88" t="s">
        <v>10</v>
      </c>
      <c r="I75" s="88">
        <f>I45</f>
        <v>93</v>
      </c>
      <c r="J75" s="134">
        <f>J45</f>
        <v>25</v>
      </c>
      <c r="K75" s="91"/>
      <c r="L75" s="92"/>
      <c r="M75" s="92"/>
      <c r="N75" s="92"/>
      <c r="O75" s="92"/>
      <c r="P75" s="92"/>
      <c r="Q75" s="93"/>
    </row>
    <row r="76" spans="1:17" ht="15">
      <c r="A76" s="249" t="s">
        <v>30</v>
      </c>
      <c r="B76" s="250"/>
      <c r="C76" s="250"/>
      <c r="D76" s="250"/>
      <c r="E76" s="250"/>
      <c r="F76" s="250"/>
      <c r="G76" s="114">
        <f>Q37-G73</f>
        <v>0</v>
      </c>
      <c r="H76" s="184"/>
      <c r="I76" s="185"/>
      <c r="J76" s="185"/>
      <c r="K76" s="96"/>
      <c r="L76" s="96"/>
      <c r="M76" s="96"/>
      <c r="N76" s="96"/>
      <c r="O76" s="96"/>
      <c r="P76" s="96"/>
      <c r="Q76" s="97"/>
    </row>
    <row r="77" spans="1:17" ht="15">
      <c r="A77" s="238" t="s">
        <v>31</v>
      </c>
      <c r="B77" s="239"/>
      <c r="C77" s="239"/>
      <c r="D77" s="239"/>
      <c r="E77" s="239"/>
      <c r="F77" s="239"/>
      <c r="G77" s="115">
        <f>Q39-G74</f>
        <v>9510000</v>
      </c>
      <c r="H77" s="99"/>
      <c r="I77" s="73"/>
      <c r="J77" s="73"/>
      <c r="K77" s="73"/>
      <c r="L77" s="73"/>
      <c r="M77" s="73"/>
      <c r="N77" s="73"/>
      <c r="O77" s="73"/>
      <c r="P77" s="73"/>
      <c r="Q77" s="74"/>
    </row>
    <row r="78" spans="1:17" ht="15">
      <c r="A78" s="238" t="s">
        <v>32</v>
      </c>
      <c r="B78" s="239"/>
      <c r="C78" s="239"/>
      <c r="D78" s="239"/>
      <c r="E78" s="239"/>
      <c r="F78" s="239"/>
      <c r="G78" s="115">
        <f>Q38-G75</f>
        <v>500000</v>
      </c>
      <c r="H78" s="99"/>
      <c r="I78" s="73"/>
      <c r="J78" s="73"/>
      <c r="K78" s="73"/>
      <c r="L78" s="73"/>
      <c r="M78" s="100"/>
      <c r="N78" s="100"/>
      <c r="O78" s="100"/>
      <c r="P78" s="100"/>
      <c r="Q78" s="100"/>
    </row>
    <row r="79" spans="1:17" ht="15" customHeight="1">
      <c r="A79" s="101"/>
      <c r="B79" s="101"/>
      <c r="C79" s="101"/>
      <c r="D79" s="101"/>
      <c r="E79" s="101"/>
      <c r="F79" s="190"/>
      <c r="G79" s="102"/>
      <c r="H79" s="101"/>
      <c r="I79" s="101"/>
      <c r="J79" s="101"/>
      <c r="K79" s="101"/>
      <c r="L79" s="101"/>
      <c r="M79" s="183"/>
      <c r="N79" s="101"/>
      <c r="O79" s="101"/>
      <c r="P79" s="101"/>
      <c r="Q79" s="101"/>
    </row>
    <row r="80" spans="1:17" ht="15" customHeight="1">
      <c r="A80" s="240" t="s">
        <v>134</v>
      </c>
      <c r="B80" s="240"/>
      <c r="C80" s="240"/>
      <c r="D80" s="240"/>
      <c r="E80" s="240"/>
      <c r="F80" s="240"/>
      <c r="G80" s="240"/>
      <c r="H80" s="240"/>
      <c r="I80" s="240"/>
      <c r="J80" s="240"/>
      <c r="K80" s="240"/>
      <c r="L80" s="240"/>
      <c r="M80" s="240"/>
      <c r="N80" s="101"/>
      <c r="O80" s="101"/>
      <c r="P80" s="101"/>
      <c r="Q80" s="101"/>
    </row>
    <row r="81" spans="1:17" ht="15" customHeight="1">
      <c r="A81" s="240" t="s">
        <v>34</v>
      </c>
      <c r="B81" s="240"/>
      <c r="C81" s="240"/>
      <c r="D81" s="240"/>
      <c r="E81" s="240"/>
      <c r="F81" s="240"/>
      <c r="G81" s="240"/>
      <c r="H81" s="240"/>
      <c r="I81" s="240"/>
      <c r="J81" s="240"/>
      <c r="K81" s="240"/>
      <c r="L81" s="240"/>
      <c r="M81" s="240"/>
      <c r="N81" s="101"/>
      <c r="O81" s="101"/>
      <c r="P81" s="101"/>
      <c r="Q81" s="101"/>
    </row>
    <row r="82" spans="1:17" ht="15">
      <c r="A82" s="240" t="s">
        <v>146</v>
      </c>
      <c r="B82" s="240"/>
      <c r="C82" s="240"/>
      <c r="D82" s="240"/>
      <c r="E82" s="240"/>
      <c r="F82" s="240"/>
      <c r="G82" s="240"/>
      <c r="H82" s="240"/>
      <c r="I82" s="240"/>
      <c r="J82" s="240"/>
      <c r="K82" s="240"/>
      <c r="L82" s="240"/>
      <c r="M82" s="240"/>
      <c r="N82" s="101"/>
      <c r="O82" s="101"/>
      <c r="P82" s="101"/>
      <c r="Q82" s="101"/>
    </row>
  </sheetData>
  <sheetProtection/>
  <mergeCells count="95">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5:Q15"/>
    <mergeCell ref="M16:Q16"/>
    <mergeCell ref="M17:Q17"/>
    <mergeCell ref="A18:F18"/>
    <mergeCell ref="K18:Q18"/>
    <mergeCell ref="A19:F19"/>
    <mergeCell ref="K19:Q19"/>
    <mergeCell ref="A20:F20"/>
    <mergeCell ref="A21:F21"/>
    <mergeCell ref="H21:Q21"/>
    <mergeCell ref="A22:B22"/>
    <mergeCell ref="H22:J22"/>
    <mergeCell ref="K22:L22"/>
    <mergeCell ref="M22:O22"/>
    <mergeCell ref="P22:Q22"/>
    <mergeCell ref="M23:Q23"/>
    <mergeCell ref="M24:Q24"/>
    <mergeCell ref="A25:F25"/>
    <mergeCell ref="A26:F26"/>
    <mergeCell ref="A27:F27"/>
    <mergeCell ref="H27:Q27"/>
    <mergeCell ref="A30:B30"/>
    <mergeCell ref="H30:J30"/>
    <mergeCell ref="K30:L30"/>
    <mergeCell ref="M30:O30"/>
    <mergeCell ref="P30:Q30"/>
    <mergeCell ref="M31:Q31"/>
    <mergeCell ref="M32:Q32"/>
    <mergeCell ref="A33:F33"/>
    <mergeCell ref="A34:F34"/>
    <mergeCell ref="A35:F35"/>
    <mergeCell ref="H35:Q35"/>
    <mergeCell ref="M37:P37"/>
    <mergeCell ref="M38:P38"/>
    <mergeCell ref="M39:P39"/>
    <mergeCell ref="M40:P40"/>
    <mergeCell ref="M41:P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M67:Q67"/>
    <mergeCell ref="M68:Q68"/>
    <mergeCell ref="M69:Q69"/>
    <mergeCell ref="A70:F70"/>
    <mergeCell ref="A71:F71"/>
    <mergeCell ref="A72:F72"/>
    <mergeCell ref="A73:F73"/>
    <mergeCell ref="A81:M81"/>
    <mergeCell ref="A82:M82"/>
    <mergeCell ref="A74:F74"/>
    <mergeCell ref="A75:F75"/>
    <mergeCell ref="A76:F76"/>
    <mergeCell ref="A77:F77"/>
    <mergeCell ref="A78:F78"/>
    <mergeCell ref="A80:M80"/>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Q82"/>
  <sheetViews>
    <sheetView showGridLines="0" zoomScalePageLayoutView="0" workbookViewId="0" topLeftCell="A1">
      <selection activeCell="G47" sqref="G47"/>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167</v>
      </c>
      <c r="B2" s="287"/>
      <c r="C2" s="287"/>
      <c r="D2" s="287"/>
      <c r="E2" s="287"/>
      <c r="F2" s="287"/>
      <c r="G2" s="287"/>
      <c r="H2" s="287"/>
      <c r="I2" s="287"/>
      <c r="J2" s="287"/>
      <c r="K2" s="287"/>
      <c r="L2" s="287"/>
      <c r="M2" s="286"/>
      <c r="N2" s="286"/>
      <c r="O2" s="286"/>
      <c r="P2" s="286"/>
      <c r="Q2" s="286"/>
    </row>
    <row r="3" spans="1:17" ht="12.75" customHeight="1">
      <c r="A3" s="288" t="s">
        <v>173</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172"/>
      <c r="F6" s="172"/>
      <c r="G6" s="172"/>
      <c r="H6" s="172"/>
      <c r="I6" s="172"/>
      <c r="J6" s="172"/>
      <c r="K6" s="172"/>
      <c r="L6" s="172"/>
      <c r="M6" s="283"/>
      <c r="N6" s="283"/>
      <c r="O6" s="283"/>
      <c r="P6" s="283"/>
      <c r="Q6" s="6"/>
    </row>
    <row r="7" spans="1:17" ht="14.25" customHeight="1">
      <c r="A7" s="3"/>
      <c r="B7" s="4"/>
      <c r="C7" s="4"/>
      <c r="D7" s="4"/>
      <c r="E7" s="172"/>
      <c r="F7" s="172"/>
      <c r="G7" s="172"/>
      <c r="H7" s="172"/>
      <c r="I7" s="172"/>
      <c r="J7" s="172"/>
      <c r="K7" s="172"/>
      <c r="L7" s="172"/>
      <c r="M7" s="283" t="s">
        <v>39</v>
      </c>
      <c r="N7" s="283"/>
      <c r="O7" s="283"/>
      <c r="P7" s="283"/>
      <c r="Q7" s="6">
        <v>2000000</v>
      </c>
    </row>
    <row r="8" spans="1:17" ht="14.25" customHeight="1">
      <c r="A8" s="3"/>
      <c r="B8" s="4"/>
      <c r="C8" s="4"/>
      <c r="D8" s="4"/>
      <c r="E8" s="172"/>
      <c r="F8" s="172"/>
      <c r="G8" s="172"/>
      <c r="H8" s="172"/>
      <c r="I8" s="172"/>
      <c r="J8" s="172"/>
      <c r="K8" s="172"/>
      <c r="L8" s="172"/>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54"/>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t="s">
        <v>174</v>
      </c>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54"/>
      <c r="N14" s="255"/>
      <c r="O14" s="255"/>
      <c r="P14" s="255"/>
      <c r="Q14" s="255"/>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54" t="s">
        <v>174</v>
      </c>
      <c r="N15" s="255"/>
      <c r="O15" s="255"/>
      <c r="P15" s="255"/>
      <c r="Q15" s="255"/>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54" t="s">
        <v>67</v>
      </c>
      <c r="N16" s="255"/>
      <c r="O16" s="255"/>
      <c r="P16" s="255"/>
      <c r="Q16" s="255"/>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54"/>
      <c r="N17" s="255"/>
      <c r="O17" s="255"/>
      <c r="P17" s="255"/>
      <c r="Q17" s="255"/>
    </row>
    <row r="18" spans="1:17" ht="15" customHeight="1" thickBot="1">
      <c r="A18" s="267" t="s">
        <v>16</v>
      </c>
      <c r="B18" s="268"/>
      <c r="C18" s="268"/>
      <c r="D18" s="268"/>
      <c r="E18" s="268"/>
      <c r="F18" s="268"/>
      <c r="G18" s="18">
        <f>SUM(G11:G17)</f>
        <v>11433796</v>
      </c>
      <c r="H18" s="19" t="s">
        <v>10</v>
      </c>
      <c r="I18" s="130">
        <f>SUM(I11:I17)</f>
        <v>734</v>
      </c>
      <c r="J18" s="130">
        <f>SUM(J11:J17)</f>
        <v>119</v>
      </c>
      <c r="K18" s="280"/>
      <c r="L18" s="281"/>
      <c r="M18" s="281"/>
      <c r="N18" s="281"/>
      <c r="O18" s="281"/>
      <c r="P18" s="281"/>
      <c r="Q18" s="282"/>
    </row>
    <row r="19" spans="1:17" ht="15" customHeight="1" thickBot="1">
      <c r="A19" s="267" t="s">
        <v>36</v>
      </c>
      <c r="B19" s="268"/>
      <c r="C19" s="268"/>
      <c r="D19" s="268"/>
      <c r="E19" s="268"/>
      <c r="F19" s="268"/>
      <c r="G19" s="18">
        <f>G11</f>
        <v>500000</v>
      </c>
      <c r="H19" s="19" t="s">
        <v>10</v>
      </c>
      <c r="I19" s="19">
        <f>I11</f>
        <v>100</v>
      </c>
      <c r="J19" s="19">
        <f>J11</f>
        <v>4</v>
      </c>
      <c r="K19" s="280"/>
      <c r="L19" s="281"/>
      <c r="M19" s="281"/>
      <c r="N19" s="281"/>
      <c r="O19" s="281"/>
      <c r="P19" s="281"/>
      <c r="Q19" s="282"/>
    </row>
    <row r="20" spans="1:17" ht="15" customHeight="1" thickBot="1">
      <c r="A20" s="249" t="s">
        <v>44</v>
      </c>
      <c r="B20" s="250"/>
      <c r="C20" s="250"/>
      <c r="D20" s="250"/>
      <c r="E20" s="250"/>
      <c r="F20" s="250"/>
      <c r="G20" s="22">
        <f>Q8</f>
        <v>9638041</v>
      </c>
      <c r="H20" s="137"/>
      <c r="I20" s="138"/>
      <c r="J20" s="138"/>
      <c r="K20" s="25"/>
      <c r="L20" s="26"/>
      <c r="M20" s="26"/>
      <c r="N20" s="26"/>
      <c r="O20" s="26"/>
      <c r="P20" s="26"/>
      <c r="Q20" s="27"/>
    </row>
    <row r="21" spans="1:17" ht="15">
      <c r="A21" s="249" t="s">
        <v>45</v>
      </c>
      <c r="B21" s="250"/>
      <c r="C21" s="250"/>
      <c r="D21" s="250"/>
      <c r="E21" s="250"/>
      <c r="F21" s="250"/>
      <c r="G21" s="28">
        <f>Q7-G11</f>
        <v>1500000</v>
      </c>
      <c r="H21" s="269"/>
      <c r="I21" s="270"/>
      <c r="J21" s="270"/>
      <c r="K21" s="270"/>
      <c r="L21" s="270"/>
      <c r="M21" s="270"/>
      <c r="N21" s="270"/>
      <c r="O21" s="270"/>
      <c r="P21" s="270"/>
      <c r="Q21" s="271"/>
    </row>
    <row r="22" spans="1:17" ht="64.5" customHeight="1">
      <c r="A22" s="273" t="s">
        <v>17</v>
      </c>
      <c r="B22" s="273"/>
      <c r="C22" s="29"/>
      <c r="D22" s="29"/>
      <c r="E22" s="30"/>
      <c r="F22" s="29"/>
      <c r="G22" s="31"/>
      <c r="H22" s="274"/>
      <c r="I22" s="261"/>
      <c r="J22" s="261"/>
      <c r="K22" s="275"/>
      <c r="L22" s="276"/>
      <c r="M22" s="277" t="s">
        <v>1</v>
      </c>
      <c r="N22" s="277"/>
      <c r="O22" s="277"/>
      <c r="P22" s="278">
        <v>500000</v>
      </c>
      <c r="Q22" s="279"/>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62" t="s">
        <v>14</v>
      </c>
      <c r="N23" s="252"/>
      <c r="O23" s="252"/>
      <c r="P23" s="252"/>
      <c r="Q23" s="253"/>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51"/>
      <c r="N24" s="263"/>
      <c r="O24" s="263"/>
      <c r="P24" s="263"/>
      <c r="Q24" s="264"/>
    </row>
    <row r="25" spans="1:17" ht="15.75" thickBot="1">
      <c r="A25" s="265" t="s">
        <v>19</v>
      </c>
      <c r="B25" s="266"/>
      <c r="C25" s="266"/>
      <c r="D25" s="266"/>
      <c r="E25" s="266"/>
      <c r="F25" s="266"/>
      <c r="G25" s="105">
        <f>G24</f>
        <v>500000</v>
      </c>
      <c r="H25" s="37" t="s">
        <v>10</v>
      </c>
      <c r="I25" s="38">
        <f>SUM(I24:I24)</f>
        <v>80</v>
      </c>
      <c r="J25" s="38">
        <f>SUM(J24:J24)</f>
        <v>5</v>
      </c>
      <c r="K25" s="39"/>
      <c r="L25" s="40"/>
      <c r="M25" s="175"/>
      <c r="N25" s="175"/>
      <c r="O25" s="175"/>
      <c r="P25" s="175"/>
      <c r="Q25" s="176"/>
    </row>
    <row r="26" spans="1:17" ht="15.75" thickBot="1">
      <c r="A26" s="267" t="s">
        <v>20</v>
      </c>
      <c r="B26" s="268"/>
      <c r="C26" s="268"/>
      <c r="D26" s="268"/>
      <c r="E26" s="268"/>
      <c r="F26" s="268"/>
      <c r="G26" s="18">
        <v>0</v>
      </c>
      <c r="H26" s="19" t="s">
        <v>10</v>
      </c>
      <c r="I26" s="21">
        <f>I24</f>
        <v>80</v>
      </c>
      <c r="J26" s="21">
        <f>J24</f>
        <v>5</v>
      </c>
      <c r="K26" s="174"/>
      <c r="L26" s="175"/>
      <c r="M26" s="178"/>
      <c r="N26" s="178"/>
      <c r="O26" s="178"/>
      <c r="P26" s="178"/>
      <c r="Q26" s="179"/>
    </row>
    <row r="27" spans="1:17" ht="15" customHeight="1">
      <c r="A27" s="249" t="s">
        <v>21</v>
      </c>
      <c r="B27" s="250"/>
      <c r="C27" s="250"/>
      <c r="D27" s="250"/>
      <c r="E27" s="250"/>
      <c r="F27" s="250"/>
      <c r="G27" s="28">
        <f>SUM(P22-G26)</f>
        <v>500000</v>
      </c>
      <c r="H27" s="269"/>
      <c r="I27" s="270"/>
      <c r="J27" s="270"/>
      <c r="K27" s="270"/>
      <c r="L27" s="270"/>
      <c r="M27" s="270"/>
      <c r="N27" s="270"/>
      <c r="O27" s="270"/>
      <c r="P27" s="270"/>
      <c r="Q27" s="271"/>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73" t="s">
        <v>49</v>
      </c>
      <c r="B30" s="273"/>
      <c r="C30" s="29"/>
      <c r="D30" s="29"/>
      <c r="E30" s="30"/>
      <c r="F30" s="29"/>
      <c r="G30" s="31"/>
      <c r="H30" s="274"/>
      <c r="I30" s="261"/>
      <c r="J30" s="261"/>
      <c r="K30" s="275"/>
      <c r="L30" s="276"/>
      <c r="M30" s="277" t="s">
        <v>1</v>
      </c>
      <c r="N30" s="277"/>
      <c r="O30" s="277"/>
      <c r="P30" s="278">
        <v>2000000</v>
      </c>
      <c r="Q30" s="279"/>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62" t="s">
        <v>14</v>
      </c>
      <c r="N31" s="252"/>
      <c r="O31" s="252"/>
      <c r="P31" s="252"/>
      <c r="Q31" s="253"/>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51" t="s">
        <v>60</v>
      </c>
      <c r="N32" s="263"/>
      <c r="O32" s="263"/>
      <c r="P32" s="263"/>
      <c r="Q32" s="264"/>
    </row>
    <row r="33" spans="1:17" ht="15" customHeight="1" thickBot="1">
      <c r="A33" s="265" t="s">
        <v>57</v>
      </c>
      <c r="B33" s="266"/>
      <c r="C33" s="266"/>
      <c r="D33" s="266"/>
      <c r="E33" s="266"/>
      <c r="F33" s="266"/>
      <c r="G33" s="105">
        <f>G32</f>
        <v>2000000</v>
      </c>
      <c r="H33" s="37" t="s">
        <v>10</v>
      </c>
      <c r="I33" s="128">
        <f>SUM(I32:I32)</f>
        <v>76</v>
      </c>
      <c r="J33" s="128">
        <f>SUM(J32:J32)</f>
        <v>0</v>
      </c>
      <c r="K33" s="39"/>
      <c r="L33" s="40"/>
      <c r="M33" s="175"/>
      <c r="N33" s="175"/>
      <c r="O33" s="175"/>
      <c r="P33" s="175"/>
      <c r="Q33" s="176"/>
    </row>
    <row r="34" spans="1:17" ht="15" customHeight="1" thickBot="1">
      <c r="A34" s="267" t="s">
        <v>58</v>
      </c>
      <c r="B34" s="268"/>
      <c r="C34" s="268"/>
      <c r="D34" s="268"/>
      <c r="E34" s="268"/>
      <c r="F34" s="268"/>
      <c r="G34" s="18">
        <v>0</v>
      </c>
      <c r="H34" s="19" t="s">
        <v>10</v>
      </c>
      <c r="I34" s="19">
        <v>0</v>
      </c>
      <c r="J34" s="19">
        <f>J32</f>
        <v>0</v>
      </c>
      <c r="K34" s="174"/>
      <c r="L34" s="175"/>
      <c r="M34" s="178"/>
      <c r="N34" s="178"/>
      <c r="O34" s="178"/>
      <c r="P34" s="178"/>
      <c r="Q34" s="179"/>
    </row>
    <row r="35" spans="1:17" ht="15" customHeight="1">
      <c r="A35" s="249" t="s">
        <v>59</v>
      </c>
      <c r="B35" s="250"/>
      <c r="C35" s="250"/>
      <c r="D35" s="250"/>
      <c r="E35" s="250"/>
      <c r="F35" s="250"/>
      <c r="G35" s="28">
        <f>SUM(P30-G34)</f>
        <v>2000000</v>
      </c>
      <c r="H35" s="269"/>
      <c r="I35" s="270"/>
      <c r="J35" s="270"/>
      <c r="K35" s="270"/>
      <c r="L35" s="270"/>
      <c r="M35" s="270"/>
      <c r="N35" s="270"/>
      <c r="O35" s="270"/>
      <c r="P35" s="270"/>
      <c r="Q35" s="271"/>
    </row>
    <row r="36" spans="1:17" ht="15" customHeight="1">
      <c r="A36" s="46"/>
      <c r="B36" s="30"/>
      <c r="C36" s="30"/>
      <c r="D36" s="30"/>
      <c r="E36" s="30"/>
      <c r="F36" s="30"/>
      <c r="G36" s="47"/>
      <c r="H36" s="48"/>
      <c r="I36" s="49"/>
      <c r="J36" s="49"/>
      <c r="K36" s="49"/>
      <c r="L36" s="49"/>
      <c r="M36" s="173"/>
      <c r="N36" s="173"/>
      <c r="O36" s="173"/>
      <c r="P36" s="173"/>
      <c r="Q36" s="51"/>
    </row>
    <row r="37" spans="1:17" ht="15">
      <c r="A37" s="52"/>
      <c r="B37" s="53"/>
      <c r="C37" s="53"/>
      <c r="D37" s="53"/>
      <c r="E37" s="53"/>
      <c r="F37" s="53"/>
      <c r="G37" s="54"/>
      <c r="H37" s="55"/>
      <c r="I37" s="55"/>
      <c r="J37" s="55"/>
      <c r="K37" s="56"/>
      <c r="L37" s="57"/>
      <c r="M37" s="272" t="s">
        <v>38</v>
      </c>
      <c r="N37" s="272"/>
      <c r="O37" s="272"/>
      <c r="P37" s="272"/>
      <c r="Q37" s="7">
        <v>27945000</v>
      </c>
    </row>
    <row r="38" spans="1:17" ht="15">
      <c r="A38" s="52"/>
      <c r="B38" s="53"/>
      <c r="C38" s="53"/>
      <c r="D38" s="53"/>
      <c r="E38" s="53"/>
      <c r="F38" s="53"/>
      <c r="G38" s="54"/>
      <c r="H38" s="55"/>
      <c r="I38" s="55"/>
      <c r="J38" s="55"/>
      <c r="K38" s="56"/>
      <c r="L38" s="57"/>
      <c r="M38" s="258" t="s">
        <v>144</v>
      </c>
      <c r="N38" s="258"/>
      <c r="O38" s="258"/>
      <c r="P38" s="258"/>
      <c r="Q38" s="58">
        <v>4500000</v>
      </c>
    </row>
    <row r="39" spans="1:17" ht="15">
      <c r="A39" s="52"/>
      <c r="B39" s="53"/>
      <c r="C39" s="53"/>
      <c r="D39" s="53"/>
      <c r="E39" s="53"/>
      <c r="F39" s="53"/>
      <c r="G39" s="54"/>
      <c r="H39" s="55"/>
      <c r="I39" s="55"/>
      <c r="J39" s="55"/>
      <c r="K39" s="56"/>
      <c r="L39" s="57"/>
      <c r="M39" s="259" t="s">
        <v>145</v>
      </c>
      <c r="N39" s="259"/>
      <c r="O39" s="259"/>
      <c r="P39" s="259"/>
      <c r="Q39" s="59">
        <v>11160000</v>
      </c>
    </row>
    <row r="40" spans="1:17" ht="15.75" customHeight="1" thickBot="1">
      <c r="A40" s="52"/>
      <c r="B40" s="53"/>
      <c r="C40" s="53"/>
      <c r="D40" s="53"/>
      <c r="E40" s="53"/>
      <c r="F40" s="53"/>
      <c r="G40" s="54"/>
      <c r="H40" s="55"/>
      <c r="I40" s="55"/>
      <c r="J40" s="55"/>
      <c r="K40" s="56"/>
      <c r="L40" s="57"/>
      <c r="M40" s="260" t="s">
        <v>43</v>
      </c>
      <c r="N40" s="260"/>
      <c r="O40" s="260"/>
      <c r="P40" s="260"/>
      <c r="Q40" s="60">
        <f>SUM(Q38:Q39)</f>
        <v>15660000</v>
      </c>
    </row>
    <row r="41" spans="1:17" ht="20.25" customHeight="1">
      <c r="A41" s="61" t="s">
        <v>15</v>
      </c>
      <c r="B41" s="53"/>
      <c r="C41" s="53"/>
      <c r="D41" s="53"/>
      <c r="E41" s="53"/>
      <c r="F41" s="53"/>
      <c r="G41" s="54"/>
      <c r="H41" s="55"/>
      <c r="I41" s="55"/>
      <c r="J41" s="55"/>
      <c r="K41" s="56"/>
      <c r="L41" s="57"/>
      <c r="M41" s="261" t="s">
        <v>37</v>
      </c>
      <c r="N41" s="261"/>
      <c r="O41" s="261"/>
      <c r="P41" s="261"/>
      <c r="Q41" s="62">
        <f>SUM(Q37+Q40)</f>
        <v>43605000</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62" t="s">
        <v>14</v>
      </c>
      <c r="N42" s="252"/>
      <c r="O42" s="252"/>
      <c r="P42" s="252"/>
      <c r="Q42" s="253"/>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51" t="s">
        <v>163</v>
      </c>
      <c r="N43" s="252"/>
      <c r="O43" s="252"/>
      <c r="P43" s="252"/>
      <c r="Q43" s="253"/>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51" t="s">
        <v>170</v>
      </c>
      <c r="N44" s="252"/>
      <c r="O44" s="252"/>
      <c r="P44" s="252"/>
      <c r="Q44" s="253"/>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51" t="s">
        <v>151</v>
      </c>
      <c r="N45" s="256"/>
      <c r="O45" s="256"/>
      <c r="P45" s="256"/>
      <c r="Q45" s="257"/>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51" t="s">
        <v>152</v>
      </c>
      <c r="N46" s="252"/>
      <c r="O46" s="252"/>
      <c r="P46" s="252"/>
      <c r="Q46" s="253"/>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51"/>
      <c r="N47" s="252"/>
      <c r="O47" s="252"/>
      <c r="P47" s="252"/>
      <c r="Q47" s="253"/>
    </row>
    <row r="48" spans="1:17" ht="15">
      <c r="A48" s="32">
        <v>19051</v>
      </c>
      <c r="B48" s="32" t="s">
        <v>84</v>
      </c>
      <c r="C48" s="182" t="s">
        <v>85</v>
      </c>
      <c r="D48" s="106" t="s">
        <v>54</v>
      </c>
      <c r="E48" s="106">
        <v>10</v>
      </c>
      <c r="F48" s="106" t="s">
        <v>133</v>
      </c>
      <c r="G48" s="107">
        <v>2500000</v>
      </c>
      <c r="H48" s="106" t="s">
        <v>15</v>
      </c>
      <c r="I48" s="106">
        <v>99</v>
      </c>
      <c r="J48" s="106">
        <v>14</v>
      </c>
      <c r="K48" s="108">
        <v>0.09</v>
      </c>
      <c r="L48" s="109">
        <v>43557</v>
      </c>
      <c r="M48" s="254" t="s">
        <v>168</v>
      </c>
      <c r="N48" s="255"/>
      <c r="O48" s="255"/>
      <c r="P48" s="255"/>
      <c r="Q48" s="255"/>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54" t="s">
        <v>168</v>
      </c>
      <c r="N49" s="255"/>
      <c r="O49" s="255"/>
      <c r="P49" s="255"/>
      <c r="Q49" s="255"/>
    </row>
    <row r="50" spans="1:17" ht="15">
      <c r="A50" s="32">
        <v>19338</v>
      </c>
      <c r="B50" s="32" t="s">
        <v>92</v>
      </c>
      <c r="C50" s="106" t="s">
        <v>93</v>
      </c>
      <c r="D50" s="106" t="s">
        <v>94</v>
      </c>
      <c r="E50" s="106">
        <v>3</v>
      </c>
      <c r="F50" s="106" t="s">
        <v>52</v>
      </c>
      <c r="G50" s="107">
        <v>1150000</v>
      </c>
      <c r="H50" s="106" t="s">
        <v>70</v>
      </c>
      <c r="I50" s="106">
        <v>68</v>
      </c>
      <c r="J50" s="106">
        <v>10</v>
      </c>
      <c r="K50" s="108">
        <v>0.09</v>
      </c>
      <c r="L50" s="109">
        <v>43557</v>
      </c>
      <c r="M50" s="251"/>
      <c r="N50" s="252"/>
      <c r="O50" s="252"/>
      <c r="P50" s="252"/>
      <c r="Q50" s="253"/>
    </row>
    <row r="51" spans="1:17" ht="15">
      <c r="A51" s="32">
        <v>19214</v>
      </c>
      <c r="B51" s="32" t="s">
        <v>95</v>
      </c>
      <c r="C51" s="106" t="s">
        <v>93</v>
      </c>
      <c r="D51" s="106" t="s">
        <v>94</v>
      </c>
      <c r="E51" s="106">
        <v>3</v>
      </c>
      <c r="F51" s="106" t="s">
        <v>52</v>
      </c>
      <c r="G51" s="107">
        <v>3400000</v>
      </c>
      <c r="H51" s="106" t="s">
        <v>70</v>
      </c>
      <c r="I51" s="106">
        <v>48</v>
      </c>
      <c r="J51" s="106">
        <v>21</v>
      </c>
      <c r="K51" s="108">
        <v>0.09</v>
      </c>
      <c r="L51" s="109">
        <v>43557</v>
      </c>
      <c r="M51" s="254" t="s">
        <v>168</v>
      </c>
      <c r="N51" s="255"/>
      <c r="O51" s="255"/>
      <c r="P51" s="255"/>
      <c r="Q51" s="255"/>
    </row>
    <row r="52" spans="1:17" ht="15">
      <c r="A52" s="32">
        <v>19285</v>
      </c>
      <c r="B52" s="32" t="s">
        <v>96</v>
      </c>
      <c r="C52" s="113" t="s">
        <v>97</v>
      </c>
      <c r="D52" s="113" t="s">
        <v>98</v>
      </c>
      <c r="E52" s="106">
        <v>3</v>
      </c>
      <c r="F52" s="106" t="s">
        <v>52</v>
      </c>
      <c r="G52" s="107">
        <v>2200000</v>
      </c>
      <c r="H52" s="106" t="s">
        <v>70</v>
      </c>
      <c r="I52" s="106">
        <v>88</v>
      </c>
      <c r="J52" s="106">
        <v>24</v>
      </c>
      <c r="K52" s="108">
        <v>0.09</v>
      </c>
      <c r="L52" s="109">
        <v>43557</v>
      </c>
      <c r="M52" s="254"/>
      <c r="N52" s="255"/>
      <c r="O52" s="255"/>
      <c r="P52" s="255"/>
      <c r="Q52" s="255"/>
    </row>
    <row r="53" spans="1:17" ht="15">
      <c r="A53" s="32">
        <v>19126</v>
      </c>
      <c r="B53" s="32" t="s">
        <v>100</v>
      </c>
      <c r="C53" s="113" t="s">
        <v>99</v>
      </c>
      <c r="D53" s="113" t="s">
        <v>98</v>
      </c>
      <c r="E53" s="106">
        <v>3</v>
      </c>
      <c r="F53" s="106" t="s">
        <v>52</v>
      </c>
      <c r="G53" s="107">
        <v>4000000</v>
      </c>
      <c r="H53" s="106" t="s">
        <v>15</v>
      </c>
      <c r="I53" s="106">
        <v>75</v>
      </c>
      <c r="J53" s="106">
        <v>67</v>
      </c>
      <c r="K53" s="108">
        <v>0.09</v>
      </c>
      <c r="L53" s="109">
        <v>43557</v>
      </c>
      <c r="M53" s="254"/>
      <c r="N53" s="255"/>
      <c r="O53" s="255"/>
      <c r="P53" s="255"/>
      <c r="Q53" s="255"/>
    </row>
    <row r="54" spans="1:17" ht="15">
      <c r="A54" s="32">
        <v>19009</v>
      </c>
      <c r="B54" s="32" t="s">
        <v>102</v>
      </c>
      <c r="C54" s="113" t="s">
        <v>97</v>
      </c>
      <c r="D54" s="113" t="s">
        <v>98</v>
      </c>
      <c r="E54" s="106">
        <v>3</v>
      </c>
      <c r="F54" s="106" t="s">
        <v>52</v>
      </c>
      <c r="G54" s="107">
        <v>1300000</v>
      </c>
      <c r="H54" s="106" t="s">
        <v>15</v>
      </c>
      <c r="I54" s="106">
        <v>99</v>
      </c>
      <c r="J54" s="106">
        <v>8</v>
      </c>
      <c r="K54" s="108">
        <v>0.09</v>
      </c>
      <c r="L54" s="109">
        <v>43557</v>
      </c>
      <c r="M54" s="254"/>
      <c r="N54" s="255"/>
      <c r="O54" s="255"/>
      <c r="P54" s="255"/>
      <c r="Q54" s="255"/>
    </row>
    <row r="55" spans="1:17" ht="15">
      <c r="A55" s="32">
        <v>19234</v>
      </c>
      <c r="B55" s="32" t="s">
        <v>103</v>
      </c>
      <c r="C55" s="106" t="s">
        <v>104</v>
      </c>
      <c r="D55" s="106" t="s">
        <v>105</v>
      </c>
      <c r="E55" s="106">
        <v>3</v>
      </c>
      <c r="F55" s="106" t="s">
        <v>52</v>
      </c>
      <c r="G55" s="107">
        <v>1050000</v>
      </c>
      <c r="H55" s="106" t="s">
        <v>70</v>
      </c>
      <c r="I55" s="106">
        <v>83</v>
      </c>
      <c r="J55" s="106">
        <v>11</v>
      </c>
      <c r="K55" s="108">
        <v>0.09</v>
      </c>
      <c r="L55" s="109">
        <v>43557</v>
      </c>
      <c r="M55" s="254" t="s">
        <v>168</v>
      </c>
      <c r="N55" s="255"/>
      <c r="O55" s="255"/>
      <c r="P55" s="255"/>
      <c r="Q55" s="255"/>
    </row>
    <row r="56" spans="1:17" ht="15">
      <c r="A56" s="32">
        <v>19236</v>
      </c>
      <c r="B56" s="32" t="s">
        <v>106</v>
      </c>
      <c r="C56" s="106" t="s">
        <v>107</v>
      </c>
      <c r="D56" s="106" t="s">
        <v>108</v>
      </c>
      <c r="E56" s="106">
        <v>4</v>
      </c>
      <c r="F56" s="106" t="s">
        <v>52</v>
      </c>
      <c r="G56" s="107">
        <v>950000</v>
      </c>
      <c r="H56" s="106" t="s">
        <v>70</v>
      </c>
      <c r="I56" s="106">
        <v>48</v>
      </c>
      <c r="J56" s="106">
        <v>10</v>
      </c>
      <c r="K56" s="108">
        <v>0.09</v>
      </c>
      <c r="L56" s="109">
        <v>43557</v>
      </c>
      <c r="M56" s="254" t="s">
        <v>168</v>
      </c>
      <c r="N56" s="255"/>
      <c r="O56" s="255"/>
      <c r="P56" s="255"/>
      <c r="Q56" s="255"/>
    </row>
    <row r="57" spans="1:17" ht="15">
      <c r="A57" s="32">
        <v>19365</v>
      </c>
      <c r="B57" s="32" t="s">
        <v>109</v>
      </c>
      <c r="C57" s="106" t="s">
        <v>110</v>
      </c>
      <c r="D57" s="106" t="s">
        <v>111</v>
      </c>
      <c r="E57" s="106">
        <v>6</v>
      </c>
      <c r="F57" s="106" t="s">
        <v>52</v>
      </c>
      <c r="G57" s="107">
        <v>2525000</v>
      </c>
      <c r="H57" s="106" t="s">
        <v>70</v>
      </c>
      <c r="I57" s="106">
        <v>48</v>
      </c>
      <c r="J57" s="106">
        <v>19</v>
      </c>
      <c r="K57" s="108">
        <v>0.09</v>
      </c>
      <c r="L57" s="109">
        <v>43557</v>
      </c>
      <c r="M57" s="254" t="s">
        <v>168</v>
      </c>
      <c r="N57" s="255"/>
      <c r="O57" s="255"/>
      <c r="P57" s="255"/>
      <c r="Q57" s="255"/>
    </row>
    <row r="58" spans="1:17" ht="15">
      <c r="A58" s="32">
        <v>19179</v>
      </c>
      <c r="B58" s="32" t="s">
        <v>116</v>
      </c>
      <c r="C58" s="106" t="s">
        <v>117</v>
      </c>
      <c r="D58" s="106" t="s">
        <v>117</v>
      </c>
      <c r="E58" s="106">
        <v>7</v>
      </c>
      <c r="F58" s="106" t="s">
        <v>52</v>
      </c>
      <c r="G58" s="107">
        <v>3000000</v>
      </c>
      <c r="H58" s="106" t="s">
        <v>70</v>
      </c>
      <c r="I58" s="106">
        <v>36</v>
      </c>
      <c r="J58" s="106">
        <v>17</v>
      </c>
      <c r="K58" s="108">
        <v>0.09</v>
      </c>
      <c r="L58" s="109">
        <v>43557</v>
      </c>
      <c r="M58" s="254" t="s">
        <v>168</v>
      </c>
      <c r="N58" s="255"/>
      <c r="O58" s="255"/>
      <c r="P58" s="255"/>
      <c r="Q58" s="255"/>
    </row>
    <row r="59" spans="1:17" ht="15">
      <c r="A59" s="32">
        <v>19095</v>
      </c>
      <c r="B59" s="32" t="s">
        <v>118</v>
      </c>
      <c r="C59" s="106" t="s">
        <v>119</v>
      </c>
      <c r="D59" s="106" t="s">
        <v>120</v>
      </c>
      <c r="E59" s="106">
        <v>7</v>
      </c>
      <c r="F59" s="106" t="s">
        <v>52</v>
      </c>
      <c r="G59" s="107">
        <v>0</v>
      </c>
      <c r="H59" s="106" t="s">
        <v>70</v>
      </c>
      <c r="I59" s="106">
        <v>57</v>
      </c>
      <c r="J59" s="106">
        <v>40</v>
      </c>
      <c r="K59" s="108">
        <v>0.09</v>
      </c>
      <c r="L59" s="109">
        <v>43557</v>
      </c>
      <c r="M59" s="251" t="s">
        <v>170</v>
      </c>
      <c r="N59" s="252"/>
      <c r="O59" s="252"/>
      <c r="P59" s="252"/>
      <c r="Q59" s="253"/>
    </row>
    <row r="60" spans="1:17" ht="15">
      <c r="A60" s="32">
        <v>19180</v>
      </c>
      <c r="B60" s="32" t="s">
        <v>122</v>
      </c>
      <c r="C60" s="113" t="s">
        <v>80</v>
      </c>
      <c r="D60" s="106" t="s">
        <v>81</v>
      </c>
      <c r="E60" s="106">
        <v>7</v>
      </c>
      <c r="F60" s="106" t="s">
        <v>52</v>
      </c>
      <c r="G60" s="107">
        <v>0</v>
      </c>
      <c r="H60" s="106" t="s">
        <v>15</v>
      </c>
      <c r="I60" s="106">
        <v>100</v>
      </c>
      <c r="J60" s="106">
        <v>30</v>
      </c>
      <c r="K60" s="108">
        <v>0.09</v>
      </c>
      <c r="L60" s="109">
        <v>43557</v>
      </c>
      <c r="M60" s="251" t="s">
        <v>169</v>
      </c>
      <c r="N60" s="252"/>
      <c r="O60" s="252"/>
      <c r="P60" s="252"/>
      <c r="Q60" s="253"/>
    </row>
    <row r="61" spans="1:17" ht="15">
      <c r="A61" s="32">
        <v>19238</v>
      </c>
      <c r="B61" s="32" t="s">
        <v>123</v>
      </c>
      <c r="C61" s="106" t="s">
        <v>124</v>
      </c>
      <c r="D61" s="106" t="s">
        <v>125</v>
      </c>
      <c r="E61" s="106">
        <v>8</v>
      </c>
      <c r="F61" s="106" t="s">
        <v>52</v>
      </c>
      <c r="G61" s="107">
        <v>2850000</v>
      </c>
      <c r="H61" s="106" t="s">
        <v>70</v>
      </c>
      <c r="I61" s="106">
        <v>38</v>
      </c>
      <c r="J61" s="106">
        <v>30</v>
      </c>
      <c r="K61" s="108">
        <v>0.09</v>
      </c>
      <c r="L61" s="109">
        <v>43557</v>
      </c>
      <c r="M61" s="254" t="s">
        <v>168</v>
      </c>
      <c r="N61" s="255"/>
      <c r="O61" s="255"/>
      <c r="P61" s="255"/>
      <c r="Q61" s="255"/>
    </row>
    <row r="62" spans="1:17" ht="15">
      <c r="A62" s="32">
        <v>19304</v>
      </c>
      <c r="B62" s="32" t="s">
        <v>153</v>
      </c>
      <c r="C62" s="106" t="s">
        <v>154</v>
      </c>
      <c r="D62" s="106" t="s">
        <v>155</v>
      </c>
      <c r="E62" s="106">
        <v>9</v>
      </c>
      <c r="F62" s="106" t="s">
        <v>52</v>
      </c>
      <c r="G62" s="107">
        <v>1700000</v>
      </c>
      <c r="H62" s="106" t="s">
        <v>70</v>
      </c>
      <c r="I62" s="106">
        <v>30</v>
      </c>
      <c r="J62" s="106">
        <v>11</v>
      </c>
      <c r="K62" s="108">
        <v>0.09</v>
      </c>
      <c r="L62" s="109">
        <v>43557</v>
      </c>
      <c r="M62" s="254" t="s">
        <v>168</v>
      </c>
      <c r="N62" s="255"/>
      <c r="O62" s="255"/>
      <c r="P62" s="255"/>
      <c r="Q62" s="255"/>
    </row>
    <row r="63" spans="1:17" ht="15">
      <c r="A63" s="32">
        <v>19136</v>
      </c>
      <c r="B63" s="32" t="s">
        <v>129</v>
      </c>
      <c r="C63" s="113" t="s">
        <v>76</v>
      </c>
      <c r="D63" s="113" t="s">
        <v>77</v>
      </c>
      <c r="E63" s="106">
        <v>9</v>
      </c>
      <c r="F63" s="106" t="s">
        <v>52</v>
      </c>
      <c r="G63" s="107">
        <v>4000000</v>
      </c>
      <c r="H63" s="106" t="s">
        <v>15</v>
      </c>
      <c r="I63" s="106">
        <v>69</v>
      </c>
      <c r="J63" s="106">
        <v>67</v>
      </c>
      <c r="K63" s="108">
        <v>0.09</v>
      </c>
      <c r="L63" s="109">
        <v>43557</v>
      </c>
      <c r="M63" s="251"/>
      <c r="N63" s="252"/>
      <c r="O63" s="252"/>
      <c r="P63" s="252"/>
      <c r="Q63" s="253"/>
    </row>
    <row r="64" spans="1:17" ht="15">
      <c r="A64" s="32">
        <v>19139</v>
      </c>
      <c r="B64" s="32" t="s">
        <v>130</v>
      </c>
      <c r="C64" s="113" t="s">
        <v>76</v>
      </c>
      <c r="D64" s="113" t="s">
        <v>77</v>
      </c>
      <c r="E64" s="106">
        <v>9</v>
      </c>
      <c r="F64" s="106" t="s">
        <v>52</v>
      </c>
      <c r="G64" s="107">
        <v>4000000</v>
      </c>
      <c r="H64" s="106" t="s">
        <v>15</v>
      </c>
      <c r="I64" s="106">
        <v>74</v>
      </c>
      <c r="J64" s="106">
        <v>69</v>
      </c>
      <c r="K64" s="108">
        <v>0.09</v>
      </c>
      <c r="L64" s="109">
        <v>43557</v>
      </c>
      <c r="M64" s="251"/>
      <c r="N64" s="252"/>
      <c r="O64" s="252"/>
      <c r="P64" s="252"/>
      <c r="Q64" s="253"/>
    </row>
    <row r="65" spans="1:17" ht="15">
      <c r="A65" s="32">
        <v>19332</v>
      </c>
      <c r="B65" s="32" t="s">
        <v>131</v>
      </c>
      <c r="C65" s="182" t="s">
        <v>85</v>
      </c>
      <c r="D65" s="106" t="s">
        <v>54</v>
      </c>
      <c r="E65" s="106">
        <v>10</v>
      </c>
      <c r="F65" s="106" t="s">
        <v>133</v>
      </c>
      <c r="G65" s="107">
        <v>2475000</v>
      </c>
      <c r="H65" s="106" t="s">
        <v>70</v>
      </c>
      <c r="I65" s="106">
        <v>42</v>
      </c>
      <c r="J65" s="106">
        <v>15</v>
      </c>
      <c r="K65" s="108">
        <v>0.09</v>
      </c>
      <c r="L65" s="109">
        <v>43557</v>
      </c>
      <c r="M65" s="254" t="s">
        <v>168</v>
      </c>
      <c r="N65" s="255"/>
      <c r="O65" s="255"/>
      <c r="P65" s="255"/>
      <c r="Q65" s="255"/>
    </row>
    <row r="66" spans="1:17" ht="15">
      <c r="A66" s="32">
        <v>19367</v>
      </c>
      <c r="B66" s="32" t="s">
        <v>132</v>
      </c>
      <c r="C66" s="182" t="s">
        <v>85</v>
      </c>
      <c r="D66" s="106" t="s">
        <v>54</v>
      </c>
      <c r="E66" s="106">
        <v>10</v>
      </c>
      <c r="F66" s="106" t="s">
        <v>52</v>
      </c>
      <c r="G66" s="107">
        <v>3800000</v>
      </c>
      <c r="H66" s="106" t="s">
        <v>70</v>
      </c>
      <c r="I66" s="106">
        <v>60</v>
      </c>
      <c r="J66" s="106">
        <v>23</v>
      </c>
      <c r="K66" s="108">
        <v>0.09</v>
      </c>
      <c r="L66" s="109">
        <v>43557</v>
      </c>
      <c r="M66" s="254" t="s">
        <v>168</v>
      </c>
      <c r="N66" s="255"/>
      <c r="O66" s="255"/>
      <c r="P66" s="255"/>
      <c r="Q66" s="255"/>
    </row>
    <row r="67" spans="1:17" ht="15">
      <c r="A67" s="32">
        <v>19330</v>
      </c>
      <c r="B67" s="32" t="s">
        <v>138</v>
      </c>
      <c r="C67" s="113" t="s">
        <v>139</v>
      </c>
      <c r="D67" s="106" t="s">
        <v>51</v>
      </c>
      <c r="E67" s="106">
        <v>11</v>
      </c>
      <c r="F67" s="106" t="s">
        <v>52</v>
      </c>
      <c r="G67" s="107">
        <v>1050000</v>
      </c>
      <c r="H67" s="106" t="s">
        <v>70</v>
      </c>
      <c r="I67" s="106">
        <v>90</v>
      </c>
      <c r="J67" s="106">
        <v>6</v>
      </c>
      <c r="K67" s="108">
        <v>0.09</v>
      </c>
      <c r="L67" s="109">
        <v>43557</v>
      </c>
      <c r="M67" s="251"/>
      <c r="N67" s="252"/>
      <c r="O67" s="252"/>
      <c r="P67" s="252"/>
      <c r="Q67" s="253"/>
    </row>
    <row r="68" spans="1:17" ht="15">
      <c r="A68" s="32">
        <v>19331</v>
      </c>
      <c r="B68" s="32" t="s">
        <v>140</v>
      </c>
      <c r="C68" s="113" t="s">
        <v>139</v>
      </c>
      <c r="D68" s="106" t="s">
        <v>51</v>
      </c>
      <c r="E68" s="106">
        <v>11</v>
      </c>
      <c r="F68" s="106" t="s">
        <v>52</v>
      </c>
      <c r="G68" s="107">
        <v>2000000</v>
      </c>
      <c r="H68" s="106" t="s">
        <v>15</v>
      </c>
      <c r="I68" s="106">
        <v>72</v>
      </c>
      <c r="J68" s="106">
        <v>11</v>
      </c>
      <c r="K68" s="108">
        <v>0.09</v>
      </c>
      <c r="L68" s="109">
        <v>43557</v>
      </c>
      <c r="M68" s="251"/>
      <c r="N68" s="252"/>
      <c r="O68" s="252"/>
      <c r="P68" s="252"/>
      <c r="Q68" s="253"/>
    </row>
    <row r="69" spans="1:17" ht="15.75" thickBot="1">
      <c r="A69" s="32">
        <v>19202</v>
      </c>
      <c r="B69" s="32" t="s">
        <v>141</v>
      </c>
      <c r="C69" s="106" t="s">
        <v>142</v>
      </c>
      <c r="D69" s="106" t="s">
        <v>143</v>
      </c>
      <c r="E69" s="106">
        <v>12</v>
      </c>
      <c r="F69" s="106" t="s">
        <v>52</v>
      </c>
      <c r="G69" s="107">
        <v>2745000</v>
      </c>
      <c r="H69" s="106" t="s">
        <v>70</v>
      </c>
      <c r="I69" s="106">
        <v>66</v>
      </c>
      <c r="J69" s="106">
        <v>20</v>
      </c>
      <c r="K69" s="108">
        <v>0.09</v>
      </c>
      <c r="L69" s="109">
        <v>43557</v>
      </c>
      <c r="M69" s="254" t="s">
        <v>168</v>
      </c>
      <c r="N69" s="255"/>
      <c r="O69" s="255"/>
      <c r="P69" s="255"/>
      <c r="Q69" s="255"/>
    </row>
    <row r="70" spans="1:17" ht="15">
      <c r="A70" s="243" t="s">
        <v>171</v>
      </c>
      <c r="B70" s="244"/>
      <c r="C70" s="244"/>
      <c r="D70" s="244"/>
      <c r="E70" s="244"/>
      <c r="F70" s="244"/>
      <c r="G70" s="63">
        <f>SUM(G45,G48,G49,G50,G51,G55,G56,G57,G58,G59,G61,G62,G65,G66,G69)</f>
        <v>33095000</v>
      </c>
      <c r="H70" s="64" t="s">
        <v>10</v>
      </c>
      <c r="I70" s="126">
        <f>SUM(I45,I49,I50,I51,I55,I56,I57,I58,I59,I61,I62,I69)</f>
        <v>655</v>
      </c>
      <c r="J70" s="126">
        <f>SUM(J45,J49,J50,J51,J55,J56,J57,J58,J59,J61,J62,J69)</f>
        <v>224</v>
      </c>
      <c r="K70" s="66"/>
      <c r="L70" s="67"/>
      <c r="M70" s="67"/>
      <c r="N70" s="67"/>
      <c r="O70" s="67"/>
      <c r="P70" s="67"/>
      <c r="Q70" s="68"/>
    </row>
    <row r="71" spans="1:17" ht="15">
      <c r="A71" s="245" t="s">
        <v>172</v>
      </c>
      <c r="B71" s="246"/>
      <c r="C71" s="246"/>
      <c r="D71" s="246"/>
      <c r="E71" s="246"/>
      <c r="F71" s="246"/>
      <c r="G71" s="33">
        <f>SUM(G43,G44,G46,G47,G52,G53,G54,G60,G63,G64,G67,G68)</f>
        <v>24200000</v>
      </c>
      <c r="H71" s="69" t="s">
        <v>10</v>
      </c>
      <c r="I71" s="127">
        <f>SUM(I43,I44,I46,I47,I52,I53,I54,I60,I63,I64,I67,I68)</f>
        <v>1353</v>
      </c>
      <c r="J71" s="127">
        <f>SUM(J43,J44,J46,J47,J52,J53,J54,J60,J63,J64,J67,J68)</f>
        <v>385</v>
      </c>
      <c r="K71" s="71"/>
      <c r="L71" s="72"/>
      <c r="M71" s="73"/>
      <c r="N71" s="73"/>
      <c r="O71" s="73"/>
      <c r="P71" s="73"/>
      <c r="Q71" s="74"/>
    </row>
    <row r="72" spans="1:17" ht="16.5" thickBot="1">
      <c r="A72" s="241" t="s">
        <v>26</v>
      </c>
      <c r="B72" s="242"/>
      <c r="C72" s="242"/>
      <c r="D72" s="242"/>
      <c r="E72" s="242"/>
      <c r="F72" s="242"/>
      <c r="G72" s="111">
        <f>SUM(G70:G71)</f>
        <v>57295000</v>
      </c>
      <c r="H72" s="75" t="s">
        <v>10</v>
      </c>
      <c r="I72" s="131">
        <f>SUM(I70:I71)</f>
        <v>2008</v>
      </c>
      <c r="J72" s="131">
        <f>SUM(J70:J71)</f>
        <v>609</v>
      </c>
      <c r="K72" s="77"/>
      <c r="L72" s="78"/>
      <c r="M72" s="78"/>
      <c r="N72" s="78"/>
      <c r="O72" s="78"/>
      <c r="P72" s="78"/>
      <c r="Q72" s="79"/>
    </row>
    <row r="73" spans="1:17" ht="15" customHeight="1">
      <c r="A73" s="243" t="s">
        <v>27</v>
      </c>
      <c r="B73" s="244"/>
      <c r="C73" s="244"/>
      <c r="D73" s="244"/>
      <c r="E73" s="244"/>
      <c r="F73" s="244"/>
      <c r="G73" s="110">
        <v>0</v>
      </c>
      <c r="H73" s="64" t="s">
        <v>10</v>
      </c>
      <c r="I73" s="132">
        <v>0</v>
      </c>
      <c r="J73" s="132">
        <v>0</v>
      </c>
      <c r="K73" s="81"/>
      <c r="L73" s="178"/>
      <c r="M73" s="178"/>
      <c r="N73" s="178"/>
      <c r="O73" s="178"/>
      <c r="P73" s="178"/>
      <c r="Q73" s="179"/>
    </row>
    <row r="74" spans="1:17" ht="15" customHeight="1">
      <c r="A74" s="245" t="s">
        <v>28</v>
      </c>
      <c r="B74" s="246"/>
      <c r="C74" s="246"/>
      <c r="D74" s="246"/>
      <c r="E74" s="246"/>
      <c r="F74" s="246"/>
      <c r="G74" s="82">
        <f>G46</f>
        <v>1650000</v>
      </c>
      <c r="H74" s="69" t="s">
        <v>10</v>
      </c>
      <c r="I74" s="133">
        <f>I46</f>
        <v>114</v>
      </c>
      <c r="J74" s="133">
        <f>J46</f>
        <v>11</v>
      </c>
      <c r="K74" s="84"/>
      <c r="L74" s="73"/>
      <c r="M74" s="85"/>
      <c r="N74" s="85"/>
      <c r="O74" s="85"/>
      <c r="P74" s="85"/>
      <c r="Q74" s="86"/>
    </row>
    <row r="75" spans="1:17" ht="15" customHeight="1" thickBot="1">
      <c r="A75" s="247" t="s">
        <v>29</v>
      </c>
      <c r="B75" s="248"/>
      <c r="C75" s="248"/>
      <c r="D75" s="248"/>
      <c r="E75" s="248"/>
      <c r="F75" s="248"/>
      <c r="G75" s="116">
        <f>G45</f>
        <v>4000000</v>
      </c>
      <c r="H75" s="88" t="s">
        <v>10</v>
      </c>
      <c r="I75" s="88">
        <f>I45</f>
        <v>93</v>
      </c>
      <c r="J75" s="134">
        <f>J45</f>
        <v>25</v>
      </c>
      <c r="K75" s="91"/>
      <c r="L75" s="92"/>
      <c r="M75" s="92"/>
      <c r="N75" s="92"/>
      <c r="O75" s="92"/>
      <c r="P75" s="92"/>
      <c r="Q75" s="93"/>
    </row>
    <row r="76" spans="1:17" ht="15">
      <c r="A76" s="249" t="s">
        <v>30</v>
      </c>
      <c r="B76" s="250"/>
      <c r="C76" s="250"/>
      <c r="D76" s="250"/>
      <c r="E76" s="250"/>
      <c r="F76" s="250"/>
      <c r="G76" s="114">
        <f>Q37-G73</f>
        <v>27945000</v>
      </c>
      <c r="H76" s="177"/>
      <c r="I76" s="178"/>
      <c r="J76" s="178"/>
      <c r="K76" s="96"/>
      <c r="L76" s="96"/>
      <c r="M76" s="96"/>
      <c r="N76" s="96"/>
      <c r="O76" s="96"/>
      <c r="P76" s="96"/>
      <c r="Q76" s="97"/>
    </row>
    <row r="77" spans="1:17" ht="15">
      <c r="A77" s="238" t="s">
        <v>31</v>
      </c>
      <c r="B77" s="239"/>
      <c r="C77" s="239"/>
      <c r="D77" s="239"/>
      <c r="E77" s="239"/>
      <c r="F77" s="239"/>
      <c r="G77" s="115">
        <f>Q39-G74</f>
        <v>9510000</v>
      </c>
      <c r="H77" s="99"/>
      <c r="I77" s="73"/>
      <c r="J77" s="73"/>
      <c r="K77" s="73"/>
      <c r="L77" s="73"/>
      <c r="M77" s="73"/>
      <c r="N77" s="73"/>
      <c r="O77" s="73"/>
      <c r="P77" s="73"/>
      <c r="Q77" s="74"/>
    </row>
    <row r="78" spans="1:17" ht="15">
      <c r="A78" s="238" t="s">
        <v>32</v>
      </c>
      <c r="B78" s="239"/>
      <c r="C78" s="239"/>
      <c r="D78" s="239"/>
      <c r="E78" s="239"/>
      <c r="F78" s="239"/>
      <c r="G78" s="115">
        <f>Q38-G75</f>
        <v>500000</v>
      </c>
      <c r="H78" s="99"/>
      <c r="I78" s="73"/>
      <c r="J78" s="73"/>
      <c r="K78" s="73"/>
      <c r="L78" s="73"/>
      <c r="M78" s="100"/>
      <c r="N78" s="100"/>
      <c r="O78" s="100"/>
      <c r="P78" s="100"/>
      <c r="Q78" s="100"/>
    </row>
    <row r="79" spans="1:17" ht="15" customHeight="1">
      <c r="A79" s="101"/>
      <c r="B79" s="101"/>
      <c r="C79" s="101"/>
      <c r="D79" s="101"/>
      <c r="E79" s="101"/>
      <c r="F79" s="173"/>
      <c r="G79" s="102"/>
      <c r="H79" s="101"/>
      <c r="I79" s="101"/>
      <c r="J79" s="101"/>
      <c r="K79" s="101"/>
      <c r="L79" s="101"/>
      <c r="M79" s="180"/>
      <c r="N79" s="101"/>
      <c r="O79" s="101"/>
      <c r="P79" s="101"/>
      <c r="Q79" s="101"/>
    </row>
    <row r="80" spans="1:17" ht="15" customHeight="1">
      <c r="A80" s="240" t="s">
        <v>134</v>
      </c>
      <c r="B80" s="240"/>
      <c r="C80" s="240"/>
      <c r="D80" s="240"/>
      <c r="E80" s="240"/>
      <c r="F80" s="240"/>
      <c r="G80" s="240"/>
      <c r="H80" s="240"/>
      <c r="I80" s="240"/>
      <c r="J80" s="240"/>
      <c r="K80" s="240"/>
      <c r="L80" s="240"/>
      <c r="M80" s="240"/>
      <c r="N80" s="101"/>
      <c r="O80" s="101"/>
      <c r="P80" s="101"/>
      <c r="Q80" s="101"/>
    </row>
    <row r="81" spans="1:17" ht="15" customHeight="1">
      <c r="A81" s="240" t="s">
        <v>34</v>
      </c>
      <c r="B81" s="240"/>
      <c r="C81" s="240"/>
      <c r="D81" s="240"/>
      <c r="E81" s="240"/>
      <c r="F81" s="240"/>
      <c r="G81" s="240"/>
      <c r="H81" s="240"/>
      <c r="I81" s="240"/>
      <c r="J81" s="240"/>
      <c r="K81" s="240"/>
      <c r="L81" s="240"/>
      <c r="M81" s="240"/>
      <c r="N81" s="101"/>
      <c r="O81" s="101"/>
      <c r="P81" s="101"/>
      <c r="Q81" s="101"/>
    </row>
    <row r="82" spans="1:17" ht="15">
      <c r="A82" s="240" t="s">
        <v>146</v>
      </c>
      <c r="B82" s="240"/>
      <c r="C82" s="240"/>
      <c r="D82" s="240"/>
      <c r="E82" s="240"/>
      <c r="F82" s="240"/>
      <c r="G82" s="240"/>
      <c r="H82" s="240"/>
      <c r="I82" s="240"/>
      <c r="J82" s="240"/>
      <c r="K82" s="240"/>
      <c r="L82" s="240"/>
      <c r="M82" s="240"/>
      <c r="N82" s="101"/>
      <c r="O82" s="101"/>
      <c r="P82" s="101"/>
      <c r="Q82" s="101"/>
    </row>
  </sheetData>
  <sheetProtection/>
  <mergeCells count="95">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5:Q15"/>
    <mergeCell ref="M16:Q16"/>
    <mergeCell ref="M17:Q17"/>
    <mergeCell ref="A18:F18"/>
    <mergeCell ref="K18:Q18"/>
    <mergeCell ref="A19:F19"/>
    <mergeCell ref="K19:Q19"/>
    <mergeCell ref="A20:F20"/>
    <mergeCell ref="A21:F21"/>
    <mergeCell ref="H21:Q21"/>
    <mergeCell ref="A22:B22"/>
    <mergeCell ref="H22:J22"/>
    <mergeCell ref="K22:L22"/>
    <mergeCell ref="M22:O22"/>
    <mergeCell ref="P22:Q22"/>
    <mergeCell ref="M23:Q23"/>
    <mergeCell ref="M24:Q24"/>
    <mergeCell ref="A25:F25"/>
    <mergeCell ref="A26:F26"/>
    <mergeCell ref="A27:F27"/>
    <mergeCell ref="H27:Q27"/>
    <mergeCell ref="A30:B30"/>
    <mergeCell ref="H30:J30"/>
    <mergeCell ref="K30:L30"/>
    <mergeCell ref="M30:O30"/>
    <mergeCell ref="P30:Q30"/>
    <mergeCell ref="M31:Q31"/>
    <mergeCell ref="M32:Q32"/>
    <mergeCell ref="A33:F33"/>
    <mergeCell ref="A34:F34"/>
    <mergeCell ref="A35:F35"/>
    <mergeCell ref="H35:Q35"/>
    <mergeCell ref="M37:P37"/>
    <mergeCell ref="M49:Q49"/>
    <mergeCell ref="M38:P38"/>
    <mergeCell ref="M39:P39"/>
    <mergeCell ref="M40:P40"/>
    <mergeCell ref="M41:P41"/>
    <mergeCell ref="M42:Q42"/>
    <mergeCell ref="M43:Q43"/>
    <mergeCell ref="M50:Q50"/>
    <mergeCell ref="M51:Q51"/>
    <mergeCell ref="M52:Q52"/>
    <mergeCell ref="M53:Q53"/>
    <mergeCell ref="M54:Q54"/>
    <mergeCell ref="M44:Q44"/>
    <mergeCell ref="M45:Q45"/>
    <mergeCell ref="M46:Q46"/>
    <mergeCell ref="M47:Q47"/>
    <mergeCell ref="M48:Q48"/>
    <mergeCell ref="M67:Q67"/>
    <mergeCell ref="M55:Q55"/>
    <mergeCell ref="M56:Q56"/>
    <mergeCell ref="M57:Q57"/>
    <mergeCell ref="M58:Q58"/>
    <mergeCell ref="M59:Q59"/>
    <mergeCell ref="M60:Q60"/>
    <mergeCell ref="M69:Q69"/>
    <mergeCell ref="A70:F70"/>
    <mergeCell ref="A71:F71"/>
    <mergeCell ref="A72:F72"/>
    <mergeCell ref="A73:F73"/>
    <mergeCell ref="M61:Q61"/>
    <mergeCell ref="M63:Q63"/>
    <mergeCell ref="M64:Q64"/>
    <mergeCell ref="M65:Q65"/>
    <mergeCell ref="M66:Q66"/>
    <mergeCell ref="A81:M81"/>
    <mergeCell ref="A82:M82"/>
    <mergeCell ref="M62:Q62"/>
    <mergeCell ref="A74:F74"/>
    <mergeCell ref="A75:F75"/>
    <mergeCell ref="A76:F76"/>
    <mergeCell ref="A77:F77"/>
    <mergeCell ref="A78:F78"/>
    <mergeCell ref="A80:M80"/>
    <mergeCell ref="M68:Q68"/>
  </mergeCells>
  <printOptions/>
  <pageMargins left="0.7" right="0.7" top="0.75" bottom="0.75" header="0.3" footer="0.3"/>
  <pageSetup fitToHeight="2" fitToWidth="1" horizontalDpi="600" verticalDpi="600" orientation="landscape" scale="51" r:id="rId4"/>
  <drawing r:id="rId3"/>
  <legacyDrawing r:id="rId2"/>
</worksheet>
</file>

<file path=xl/worksheets/sheet8.xml><?xml version="1.0" encoding="utf-8"?>
<worksheet xmlns="http://schemas.openxmlformats.org/spreadsheetml/2006/main" xmlns:r="http://schemas.openxmlformats.org/officeDocument/2006/relationships">
  <dimension ref="A1:Q83"/>
  <sheetViews>
    <sheetView showGridLines="0" zoomScalePageLayoutView="0" workbookViewId="0" topLeftCell="A1">
      <selection activeCell="M13" sqref="M13:Q13"/>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165</v>
      </c>
      <c r="B2" s="287"/>
      <c r="C2" s="287"/>
      <c r="D2" s="287"/>
      <c r="E2" s="287"/>
      <c r="F2" s="287"/>
      <c r="G2" s="287"/>
      <c r="H2" s="287"/>
      <c r="I2" s="287"/>
      <c r="J2" s="287"/>
      <c r="K2" s="287"/>
      <c r="L2" s="287"/>
      <c r="M2" s="286"/>
      <c r="N2" s="286"/>
      <c r="O2" s="286"/>
      <c r="P2" s="286"/>
      <c r="Q2" s="286"/>
    </row>
    <row r="3" spans="1:17" ht="12.75" customHeight="1">
      <c r="A3" s="288" t="s">
        <v>148</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171"/>
      <c r="F6" s="171"/>
      <c r="G6" s="171"/>
      <c r="H6" s="171"/>
      <c r="I6" s="171"/>
      <c r="J6" s="171"/>
      <c r="K6" s="171"/>
      <c r="L6" s="171"/>
      <c r="M6" s="283"/>
      <c r="N6" s="283"/>
      <c r="O6" s="283"/>
      <c r="P6" s="283"/>
      <c r="Q6" s="6"/>
    </row>
    <row r="7" spans="1:17" ht="14.25" customHeight="1">
      <c r="A7" s="3"/>
      <c r="B7" s="4"/>
      <c r="C7" s="4"/>
      <c r="D7" s="4"/>
      <c r="E7" s="171"/>
      <c r="F7" s="171"/>
      <c r="G7" s="171"/>
      <c r="H7" s="171"/>
      <c r="I7" s="171"/>
      <c r="J7" s="171"/>
      <c r="K7" s="171"/>
      <c r="L7" s="171"/>
      <c r="M7" s="283" t="s">
        <v>39</v>
      </c>
      <c r="N7" s="283"/>
      <c r="O7" s="283"/>
      <c r="P7" s="283"/>
      <c r="Q7" s="6">
        <v>2000000</v>
      </c>
    </row>
    <row r="8" spans="1:17" ht="14.25" customHeight="1">
      <c r="A8" s="3"/>
      <c r="B8" s="4"/>
      <c r="C8" s="4"/>
      <c r="D8" s="4"/>
      <c r="E8" s="171"/>
      <c r="F8" s="171"/>
      <c r="G8" s="171"/>
      <c r="H8" s="171"/>
      <c r="I8" s="171"/>
      <c r="J8" s="171"/>
      <c r="K8" s="171"/>
      <c r="L8" s="171"/>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54"/>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54"/>
      <c r="N14" s="255"/>
      <c r="O14" s="255"/>
      <c r="P14" s="255"/>
      <c r="Q14" s="255"/>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54" t="s">
        <v>160</v>
      </c>
      <c r="N15" s="255"/>
      <c r="O15" s="255"/>
      <c r="P15" s="255"/>
      <c r="Q15" s="255"/>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54" t="s">
        <v>67</v>
      </c>
      <c r="N16" s="255"/>
      <c r="O16" s="255"/>
      <c r="P16" s="255"/>
      <c r="Q16" s="255"/>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54"/>
      <c r="N17" s="255"/>
      <c r="O17" s="255"/>
      <c r="P17" s="255"/>
      <c r="Q17" s="255"/>
    </row>
    <row r="18" spans="1:17" ht="15" customHeight="1" thickBot="1">
      <c r="A18" s="267" t="s">
        <v>16</v>
      </c>
      <c r="B18" s="268"/>
      <c r="C18" s="268"/>
      <c r="D18" s="268"/>
      <c r="E18" s="268"/>
      <c r="F18" s="268"/>
      <c r="G18" s="18">
        <f>SUM(G11:G17)</f>
        <v>11433796</v>
      </c>
      <c r="H18" s="19" t="s">
        <v>10</v>
      </c>
      <c r="I18" s="130">
        <f>SUM(I11:I17)</f>
        <v>734</v>
      </c>
      <c r="J18" s="130">
        <f>SUM(J11:J17)</f>
        <v>119</v>
      </c>
      <c r="K18" s="280"/>
      <c r="L18" s="281"/>
      <c r="M18" s="281"/>
      <c r="N18" s="281"/>
      <c r="O18" s="281"/>
      <c r="P18" s="281"/>
      <c r="Q18" s="282"/>
    </row>
    <row r="19" spans="1:17" ht="15" customHeight="1" thickBot="1">
      <c r="A19" s="267" t="s">
        <v>36</v>
      </c>
      <c r="B19" s="268"/>
      <c r="C19" s="268"/>
      <c r="D19" s="268"/>
      <c r="E19" s="268"/>
      <c r="F19" s="268"/>
      <c r="G19" s="18">
        <f>G11</f>
        <v>500000</v>
      </c>
      <c r="H19" s="19" t="s">
        <v>10</v>
      </c>
      <c r="I19" s="19">
        <f>I11</f>
        <v>100</v>
      </c>
      <c r="J19" s="19">
        <f>J11</f>
        <v>4</v>
      </c>
      <c r="K19" s="280"/>
      <c r="L19" s="281"/>
      <c r="M19" s="281"/>
      <c r="N19" s="281"/>
      <c r="O19" s="281"/>
      <c r="P19" s="281"/>
      <c r="Q19" s="282"/>
    </row>
    <row r="20" spans="1:17" ht="15" customHeight="1" thickBot="1">
      <c r="A20" s="249" t="s">
        <v>44</v>
      </c>
      <c r="B20" s="250"/>
      <c r="C20" s="250"/>
      <c r="D20" s="250"/>
      <c r="E20" s="250"/>
      <c r="F20" s="250"/>
      <c r="G20" s="22">
        <f>Q8</f>
        <v>9638041</v>
      </c>
      <c r="H20" s="137"/>
      <c r="I20" s="138"/>
      <c r="J20" s="138"/>
      <c r="K20" s="25"/>
      <c r="L20" s="26"/>
      <c r="M20" s="26"/>
      <c r="N20" s="26"/>
      <c r="O20" s="26"/>
      <c r="P20" s="26"/>
      <c r="Q20" s="27"/>
    </row>
    <row r="21" spans="1:17" ht="15">
      <c r="A21" s="249" t="s">
        <v>45</v>
      </c>
      <c r="B21" s="250"/>
      <c r="C21" s="250"/>
      <c r="D21" s="250"/>
      <c r="E21" s="250"/>
      <c r="F21" s="250"/>
      <c r="G21" s="28">
        <f>Q7-G11</f>
        <v>1500000</v>
      </c>
      <c r="H21" s="269"/>
      <c r="I21" s="270"/>
      <c r="J21" s="270"/>
      <c r="K21" s="270"/>
      <c r="L21" s="270"/>
      <c r="M21" s="270"/>
      <c r="N21" s="270"/>
      <c r="O21" s="270"/>
      <c r="P21" s="270"/>
      <c r="Q21" s="271"/>
    </row>
    <row r="22" spans="1:17" ht="64.5" customHeight="1">
      <c r="A22" s="273" t="s">
        <v>17</v>
      </c>
      <c r="B22" s="273"/>
      <c r="C22" s="29"/>
      <c r="D22" s="29"/>
      <c r="E22" s="30"/>
      <c r="F22" s="29"/>
      <c r="G22" s="31"/>
      <c r="H22" s="274"/>
      <c r="I22" s="261"/>
      <c r="J22" s="261"/>
      <c r="K22" s="275"/>
      <c r="L22" s="276"/>
      <c r="M22" s="277" t="s">
        <v>1</v>
      </c>
      <c r="N22" s="277"/>
      <c r="O22" s="277"/>
      <c r="P22" s="278">
        <v>500000</v>
      </c>
      <c r="Q22" s="279"/>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62" t="s">
        <v>14</v>
      </c>
      <c r="N23" s="252"/>
      <c r="O23" s="252"/>
      <c r="P23" s="252"/>
      <c r="Q23" s="253"/>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51"/>
      <c r="N24" s="263"/>
      <c r="O24" s="263"/>
      <c r="P24" s="263"/>
      <c r="Q24" s="264"/>
    </row>
    <row r="25" spans="1:17" ht="15.75" thickBot="1">
      <c r="A25" s="265" t="s">
        <v>19</v>
      </c>
      <c r="B25" s="266"/>
      <c r="C25" s="266"/>
      <c r="D25" s="266"/>
      <c r="E25" s="266"/>
      <c r="F25" s="266"/>
      <c r="G25" s="105">
        <f>G24</f>
        <v>500000</v>
      </c>
      <c r="H25" s="37" t="s">
        <v>10</v>
      </c>
      <c r="I25" s="38">
        <f>SUM(I24:I24)</f>
        <v>80</v>
      </c>
      <c r="J25" s="38">
        <f>SUM(J24:J24)</f>
        <v>5</v>
      </c>
      <c r="K25" s="39"/>
      <c r="L25" s="40"/>
      <c r="M25" s="168"/>
      <c r="N25" s="168"/>
      <c r="O25" s="168"/>
      <c r="P25" s="168"/>
      <c r="Q25" s="169"/>
    </row>
    <row r="26" spans="1:17" ht="15.75" thickBot="1">
      <c r="A26" s="267" t="s">
        <v>20</v>
      </c>
      <c r="B26" s="268"/>
      <c r="C26" s="268"/>
      <c r="D26" s="268"/>
      <c r="E26" s="268"/>
      <c r="F26" s="268"/>
      <c r="G26" s="18">
        <v>0</v>
      </c>
      <c r="H26" s="19" t="s">
        <v>10</v>
      </c>
      <c r="I26" s="21">
        <f>I24</f>
        <v>80</v>
      </c>
      <c r="J26" s="21">
        <f>J24</f>
        <v>5</v>
      </c>
      <c r="K26" s="167"/>
      <c r="L26" s="168"/>
      <c r="M26" s="165"/>
      <c r="N26" s="165"/>
      <c r="O26" s="165"/>
      <c r="P26" s="165"/>
      <c r="Q26" s="166"/>
    </row>
    <row r="27" spans="1:17" ht="15" customHeight="1">
      <c r="A27" s="249" t="s">
        <v>21</v>
      </c>
      <c r="B27" s="250"/>
      <c r="C27" s="250"/>
      <c r="D27" s="250"/>
      <c r="E27" s="250"/>
      <c r="F27" s="250"/>
      <c r="G27" s="28">
        <f>SUM(P22-G26)</f>
        <v>500000</v>
      </c>
      <c r="H27" s="269"/>
      <c r="I27" s="270"/>
      <c r="J27" s="270"/>
      <c r="K27" s="270"/>
      <c r="L27" s="270"/>
      <c r="M27" s="270"/>
      <c r="N27" s="270"/>
      <c r="O27" s="270"/>
      <c r="P27" s="270"/>
      <c r="Q27" s="271"/>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73" t="s">
        <v>49</v>
      </c>
      <c r="B30" s="273"/>
      <c r="C30" s="29"/>
      <c r="D30" s="29"/>
      <c r="E30" s="30"/>
      <c r="F30" s="29"/>
      <c r="G30" s="31"/>
      <c r="H30" s="274"/>
      <c r="I30" s="261"/>
      <c r="J30" s="261"/>
      <c r="K30" s="275"/>
      <c r="L30" s="276"/>
      <c r="M30" s="277" t="s">
        <v>1</v>
      </c>
      <c r="N30" s="277"/>
      <c r="O30" s="277"/>
      <c r="P30" s="278">
        <v>2000000</v>
      </c>
      <c r="Q30" s="279"/>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62" t="s">
        <v>14</v>
      </c>
      <c r="N31" s="252"/>
      <c r="O31" s="252"/>
      <c r="P31" s="252"/>
      <c r="Q31" s="253"/>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51" t="s">
        <v>60</v>
      </c>
      <c r="N32" s="263"/>
      <c r="O32" s="263"/>
      <c r="P32" s="263"/>
      <c r="Q32" s="264"/>
    </row>
    <row r="33" spans="1:17" ht="15" customHeight="1" thickBot="1">
      <c r="A33" s="265" t="s">
        <v>57</v>
      </c>
      <c r="B33" s="266"/>
      <c r="C33" s="266"/>
      <c r="D33" s="266"/>
      <c r="E33" s="266"/>
      <c r="F33" s="266"/>
      <c r="G33" s="105">
        <f>G32</f>
        <v>2000000</v>
      </c>
      <c r="H33" s="37" t="s">
        <v>10</v>
      </c>
      <c r="I33" s="128">
        <f>SUM(I32:I32)</f>
        <v>76</v>
      </c>
      <c r="J33" s="128">
        <f>SUM(J32:J32)</f>
        <v>0</v>
      </c>
      <c r="K33" s="39"/>
      <c r="L33" s="40"/>
      <c r="M33" s="168"/>
      <c r="N33" s="168"/>
      <c r="O33" s="168"/>
      <c r="P33" s="168"/>
      <c r="Q33" s="169"/>
    </row>
    <row r="34" spans="1:17" ht="15" customHeight="1" thickBot="1">
      <c r="A34" s="267" t="s">
        <v>58</v>
      </c>
      <c r="B34" s="268"/>
      <c r="C34" s="268"/>
      <c r="D34" s="268"/>
      <c r="E34" s="268"/>
      <c r="F34" s="268"/>
      <c r="G34" s="18">
        <v>0</v>
      </c>
      <c r="H34" s="19" t="s">
        <v>10</v>
      </c>
      <c r="I34" s="19">
        <v>0</v>
      </c>
      <c r="J34" s="19">
        <f>J32</f>
        <v>0</v>
      </c>
      <c r="K34" s="167"/>
      <c r="L34" s="168"/>
      <c r="M34" s="165"/>
      <c r="N34" s="165"/>
      <c r="O34" s="165"/>
      <c r="P34" s="165"/>
      <c r="Q34" s="166"/>
    </row>
    <row r="35" spans="1:17" ht="15" customHeight="1">
      <c r="A35" s="249" t="s">
        <v>59</v>
      </c>
      <c r="B35" s="250"/>
      <c r="C35" s="250"/>
      <c r="D35" s="250"/>
      <c r="E35" s="250"/>
      <c r="F35" s="250"/>
      <c r="G35" s="28">
        <f>SUM(P30-G34)</f>
        <v>2000000</v>
      </c>
      <c r="H35" s="269"/>
      <c r="I35" s="270"/>
      <c r="J35" s="270"/>
      <c r="K35" s="270"/>
      <c r="L35" s="270"/>
      <c r="M35" s="270"/>
      <c r="N35" s="270"/>
      <c r="O35" s="270"/>
      <c r="P35" s="270"/>
      <c r="Q35" s="271"/>
    </row>
    <row r="36" spans="1:17" ht="15" customHeight="1">
      <c r="A36" s="46"/>
      <c r="B36" s="30"/>
      <c r="C36" s="30"/>
      <c r="D36" s="30"/>
      <c r="E36" s="30"/>
      <c r="F36" s="30"/>
      <c r="G36" s="47"/>
      <c r="H36" s="48"/>
      <c r="I36" s="49"/>
      <c r="J36" s="49"/>
      <c r="K36" s="49"/>
      <c r="L36" s="49"/>
      <c r="M36" s="170"/>
      <c r="N36" s="170"/>
      <c r="O36" s="170"/>
      <c r="P36" s="170"/>
      <c r="Q36" s="51"/>
    </row>
    <row r="37" spans="1:17" ht="15">
      <c r="A37" s="52"/>
      <c r="B37" s="53"/>
      <c r="C37" s="53"/>
      <c r="D37" s="53"/>
      <c r="E37" s="53"/>
      <c r="F37" s="53"/>
      <c r="G37" s="54"/>
      <c r="H37" s="55"/>
      <c r="I37" s="55"/>
      <c r="J37" s="55"/>
      <c r="K37" s="56"/>
      <c r="L37" s="57"/>
      <c r="M37" s="272" t="s">
        <v>38</v>
      </c>
      <c r="N37" s="272"/>
      <c r="O37" s="272"/>
      <c r="P37" s="272"/>
      <c r="Q37" s="7">
        <v>14443221</v>
      </c>
    </row>
    <row r="38" spans="1:17" ht="15">
      <c r="A38" s="52"/>
      <c r="B38" s="53"/>
      <c r="C38" s="53"/>
      <c r="D38" s="53"/>
      <c r="E38" s="53"/>
      <c r="F38" s="53"/>
      <c r="G38" s="54"/>
      <c r="H38" s="55"/>
      <c r="I38" s="55"/>
      <c r="J38" s="55"/>
      <c r="K38" s="56"/>
      <c r="L38" s="57"/>
      <c r="M38" s="258" t="s">
        <v>144</v>
      </c>
      <c r="N38" s="258"/>
      <c r="O38" s="258"/>
      <c r="P38" s="258"/>
      <c r="Q38" s="58">
        <v>4500000</v>
      </c>
    </row>
    <row r="39" spans="1:17" ht="15">
      <c r="A39" s="52"/>
      <c r="B39" s="53"/>
      <c r="C39" s="53"/>
      <c r="D39" s="53"/>
      <c r="E39" s="53"/>
      <c r="F39" s="53"/>
      <c r="G39" s="54"/>
      <c r="H39" s="55"/>
      <c r="I39" s="55"/>
      <c r="J39" s="55"/>
      <c r="K39" s="56"/>
      <c r="L39" s="57"/>
      <c r="M39" s="259" t="s">
        <v>145</v>
      </c>
      <c r="N39" s="259"/>
      <c r="O39" s="259"/>
      <c r="P39" s="259"/>
      <c r="Q39" s="59">
        <v>11160000</v>
      </c>
    </row>
    <row r="40" spans="1:17" ht="15.75" customHeight="1" thickBot="1">
      <c r="A40" s="52"/>
      <c r="B40" s="53"/>
      <c r="C40" s="53"/>
      <c r="D40" s="53"/>
      <c r="E40" s="53"/>
      <c r="F40" s="53"/>
      <c r="G40" s="54"/>
      <c r="H40" s="55"/>
      <c r="I40" s="55"/>
      <c r="J40" s="55"/>
      <c r="K40" s="56"/>
      <c r="L40" s="57"/>
      <c r="M40" s="260" t="s">
        <v>43</v>
      </c>
      <c r="N40" s="260"/>
      <c r="O40" s="260"/>
      <c r="P40" s="260"/>
      <c r="Q40" s="60">
        <f>SUM(Q38:Q39)</f>
        <v>15660000</v>
      </c>
    </row>
    <row r="41" spans="1:17" ht="20.25" customHeight="1">
      <c r="A41" s="61" t="s">
        <v>15</v>
      </c>
      <c r="B41" s="53"/>
      <c r="C41" s="53"/>
      <c r="D41" s="53"/>
      <c r="E41" s="53"/>
      <c r="F41" s="53"/>
      <c r="G41" s="54"/>
      <c r="H41" s="55"/>
      <c r="I41" s="55"/>
      <c r="J41" s="55"/>
      <c r="K41" s="56"/>
      <c r="L41" s="57"/>
      <c r="M41" s="261" t="s">
        <v>37</v>
      </c>
      <c r="N41" s="261"/>
      <c r="O41" s="261"/>
      <c r="P41" s="261"/>
      <c r="Q41" s="62">
        <f>SUM(Q37+Q40)</f>
        <v>30103221</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62" t="s">
        <v>14</v>
      </c>
      <c r="N42" s="252"/>
      <c r="O42" s="252"/>
      <c r="P42" s="252"/>
      <c r="Q42" s="253"/>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51" t="s">
        <v>163</v>
      </c>
      <c r="N43" s="252"/>
      <c r="O43" s="252"/>
      <c r="P43" s="252"/>
      <c r="Q43" s="253"/>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51" t="s">
        <v>164</v>
      </c>
      <c r="N44" s="252"/>
      <c r="O44" s="252"/>
      <c r="P44" s="252"/>
      <c r="Q44" s="253"/>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51" t="s">
        <v>151</v>
      </c>
      <c r="N45" s="256"/>
      <c r="O45" s="256"/>
      <c r="P45" s="256"/>
      <c r="Q45" s="257"/>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51" t="s">
        <v>152</v>
      </c>
      <c r="N46" s="252"/>
      <c r="O46" s="252"/>
      <c r="P46" s="252"/>
      <c r="Q46" s="253"/>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51"/>
      <c r="N47" s="252"/>
      <c r="O47" s="252"/>
      <c r="P47" s="252"/>
      <c r="Q47" s="253"/>
    </row>
    <row r="48" spans="1:17" ht="15">
      <c r="A48" s="32">
        <v>19051</v>
      </c>
      <c r="B48" s="32" t="s">
        <v>84</v>
      </c>
      <c r="C48" s="113" t="s">
        <v>85</v>
      </c>
      <c r="D48" s="106" t="s">
        <v>54</v>
      </c>
      <c r="E48" s="106">
        <v>10</v>
      </c>
      <c r="F48" s="106" t="s">
        <v>133</v>
      </c>
      <c r="G48" s="107">
        <v>2500000</v>
      </c>
      <c r="H48" s="106" t="s">
        <v>15</v>
      </c>
      <c r="I48" s="106">
        <v>99</v>
      </c>
      <c r="J48" s="106">
        <v>14</v>
      </c>
      <c r="K48" s="108">
        <v>0.09</v>
      </c>
      <c r="L48" s="109">
        <v>43557</v>
      </c>
      <c r="M48" s="254"/>
      <c r="N48" s="255"/>
      <c r="O48" s="255"/>
      <c r="P48" s="255"/>
      <c r="Q48" s="255"/>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54"/>
      <c r="N49" s="255"/>
      <c r="O49" s="255"/>
      <c r="P49" s="255"/>
      <c r="Q49" s="255"/>
    </row>
    <row r="50" spans="1:17" ht="15">
      <c r="A50" s="32">
        <v>19216</v>
      </c>
      <c r="B50" s="32" t="s">
        <v>89</v>
      </c>
      <c r="C50" s="136" t="s">
        <v>90</v>
      </c>
      <c r="D50" s="106" t="s">
        <v>91</v>
      </c>
      <c r="E50" s="106">
        <v>2</v>
      </c>
      <c r="F50" s="106" t="s">
        <v>52</v>
      </c>
      <c r="G50" s="107">
        <v>2300000</v>
      </c>
      <c r="H50" s="106" t="s">
        <v>70</v>
      </c>
      <c r="I50" s="106">
        <v>48</v>
      </c>
      <c r="J50" s="106">
        <v>17</v>
      </c>
      <c r="K50" s="108">
        <v>0.09</v>
      </c>
      <c r="L50" s="109">
        <v>43557</v>
      </c>
      <c r="M50" s="254"/>
      <c r="N50" s="255"/>
      <c r="O50" s="255"/>
      <c r="P50" s="255"/>
      <c r="Q50" s="255"/>
    </row>
    <row r="51" spans="1:17" ht="15">
      <c r="A51" s="32">
        <v>19338</v>
      </c>
      <c r="B51" s="32" t="s">
        <v>92</v>
      </c>
      <c r="C51" s="106" t="s">
        <v>93</v>
      </c>
      <c r="D51" s="106" t="s">
        <v>94</v>
      </c>
      <c r="E51" s="106">
        <v>3</v>
      </c>
      <c r="F51" s="106" t="s">
        <v>52</v>
      </c>
      <c r="G51" s="107">
        <v>1150000</v>
      </c>
      <c r="H51" s="106" t="s">
        <v>70</v>
      </c>
      <c r="I51" s="106">
        <v>68</v>
      </c>
      <c r="J51" s="106">
        <v>10</v>
      </c>
      <c r="K51" s="108">
        <v>0.09</v>
      </c>
      <c r="L51" s="109">
        <v>43557</v>
      </c>
      <c r="M51" s="251" t="s">
        <v>166</v>
      </c>
      <c r="N51" s="252"/>
      <c r="O51" s="252"/>
      <c r="P51" s="252"/>
      <c r="Q51" s="253"/>
    </row>
    <row r="52" spans="1:17" ht="15">
      <c r="A52" s="32">
        <v>19214</v>
      </c>
      <c r="B52" s="32" t="s">
        <v>95</v>
      </c>
      <c r="C52" s="106" t="s">
        <v>93</v>
      </c>
      <c r="D52" s="106" t="s">
        <v>94</v>
      </c>
      <c r="E52" s="106">
        <v>3</v>
      </c>
      <c r="F52" s="106" t="s">
        <v>52</v>
      </c>
      <c r="G52" s="107">
        <v>3400000</v>
      </c>
      <c r="H52" s="106" t="s">
        <v>70</v>
      </c>
      <c r="I52" s="106">
        <v>48</v>
      </c>
      <c r="J52" s="106">
        <v>21</v>
      </c>
      <c r="K52" s="108">
        <v>0.09</v>
      </c>
      <c r="L52" s="109">
        <v>43557</v>
      </c>
      <c r="M52" s="251"/>
      <c r="N52" s="252"/>
      <c r="O52" s="252"/>
      <c r="P52" s="252"/>
      <c r="Q52" s="253"/>
    </row>
    <row r="53" spans="1:17" ht="15">
      <c r="A53" s="32">
        <v>19285</v>
      </c>
      <c r="B53" s="32" t="s">
        <v>96</v>
      </c>
      <c r="C53" s="113" t="s">
        <v>97</v>
      </c>
      <c r="D53" s="113" t="s">
        <v>98</v>
      </c>
      <c r="E53" s="106">
        <v>3</v>
      </c>
      <c r="F53" s="106" t="s">
        <v>52</v>
      </c>
      <c r="G53" s="107">
        <v>2200000</v>
      </c>
      <c r="H53" s="106" t="s">
        <v>70</v>
      </c>
      <c r="I53" s="106">
        <v>88</v>
      </c>
      <c r="J53" s="106">
        <v>24</v>
      </c>
      <c r="K53" s="108">
        <v>0.09</v>
      </c>
      <c r="L53" s="109">
        <v>43557</v>
      </c>
      <c r="M53" s="254"/>
      <c r="N53" s="255"/>
      <c r="O53" s="255"/>
      <c r="P53" s="255"/>
      <c r="Q53" s="255"/>
    </row>
    <row r="54" spans="1:17" ht="15">
      <c r="A54" s="32">
        <v>19126</v>
      </c>
      <c r="B54" s="32" t="s">
        <v>100</v>
      </c>
      <c r="C54" s="113" t="s">
        <v>99</v>
      </c>
      <c r="D54" s="113" t="s">
        <v>98</v>
      </c>
      <c r="E54" s="106">
        <v>3</v>
      </c>
      <c r="F54" s="106" t="s">
        <v>52</v>
      </c>
      <c r="G54" s="107">
        <v>4000000</v>
      </c>
      <c r="H54" s="106" t="s">
        <v>15</v>
      </c>
      <c r="I54" s="106">
        <v>75</v>
      </c>
      <c r="J54" s="106">
        <v>67</v>
      </c>
      <c r="K54" s="108">
        <v>0.09</v>
      </c>
      <c r="L54" s="109">
        <v>43557</v>
      </c>
      <c r="M54" s="254"/>
      <c r="N54" s="255"/>
      <c r="O54" s="255"/>
      <c r="P54" s="255"/>
      <c r="Q54" s="255"/>
    </row>
    <row r="55" spans="1:17" ht="15">
      <c r="A55" s="32">
        <v>19009</v>
      </c>
      <c r="B55" s="32" t="s">
        <v>102</v>
      </c>
      <c r="C55" s="113" t="s">
        <v>97</v>
      </c>
      <c r="D55" s="113" t="s">
        <v>98</v>
      </c>
      <c r="E55" s="106">
        <v>3</v>
      </c>
      <c r="F55" s="106" t="s">
        <v>52</v>
      </c>
      <c r="G55" s="107">
        <v>1300000</v>
      </c>
      <c r="H55" s="106" t="s">
        <v>15</v>
      </c>
      <c r="I55" s="106">
        <v>99</v>
      </c>
      <c r="J55" s="106">
        <v>8</v>
      </c>
      <c r="K55" s="108">
        <v>0.09</v>
      </c>
      <c r="L55" s="109">
        <v>43557</v>
      </c>
      <c r="M55" s="254"/>
      <c r="N55" s="255"/>
      <c r="O55" s="255"/>
      <c r="P55" s="255"/>
      <c r="Q55" s="255"/>
    </row>
    <row r="56" spans="1:17" ht="15">
      <c r="A56" s="32">
        <v>19234</v>
      </c>
      <c r="B56" s="32" t="s">
        <v>103</v>
      </c>
      <c r="C56" s="106" t="s">
        <v>104</v>
      </c>
      <c r="D56" s="106" t="s">
        <v>105</v>
      </c>
      <c r="E56" s="106">
        <v>3</v>
      </c>
      <c r="F56" s="106" t="s">
        <v>52</v>
      </c>
      <c r="G56" s="107">
        <v>1050000</v>
      </c>
      <c r="H56" s="106" t="s">
        <v>70</v>
      </c>
      <c r="I56" s="106">
        <v>83</v>
      </c>
      <c r="J56" s="106">
        <v>13</v>
      </c>
      <c r="K56" s="108">
        <v>0.09</v>
      </c>
      <c r="L56" s="109">
        <v>43557</v>
      </c>
      <c r="M56" s="254"/>
      <c r="N56" s="255"/>
      <c r="O56" s="255"/>
      <c r="P56" s="255"/>
      <c r="Q56" s="255"/>
    </row>
    <row r="57" spans="1:17" ht="15">
      <c r="A57" s="32">
        <v>19236</v>
      </c>
      <c r="B57" s="32" t="s">
        <v>106</v>
      </c>
      <c r="C57" s="106" t="s">
        <v>107</v>
      </c>
      <c r="D57" s="106" t="s">
        <v>108</v>
      </c>
      <c r="E57" s="106">
        <v>4</v>
      </c>
      <c r="F57" s="106" t="s">
        <v>52</v>
      </c>
      <c r="G57" s="107">
        <v>950000</v>
      </c>
      <c r="H57" s="106" t="s">
        <v>70</v>
      </c>
      <c r="I57" s="106">
        <v>48</v>
      </c>
      <c r="J57" s="106">
        <v>10</v>
      </c>
      <c r="K57" s="108">
        <v>0.09</v>
      </c>
      <c r="L57" s="109">
        <v>43557</v>
      </c>
      <c r="M57" s="251"/>
      <c r="N57" s="252"/>
      <c r="O57" s="252"/>
      <c r="P57" s="252"/>
      <c r="Q57" s="253"/>
    </row>
    <row r="58" spans="1:17" ht="15">
      <c r="A58" s="32">
        <v>19365</v>
      </c>
      <c r="B58" s="32" t="s">
        <v>109</v>
      </c>
      <c r="C58" s="106" t="s">
        <v>110</v>
      </c>
      <c r="D58" s="106" t="s">
        <v>111</v>
      </c>
      <c r="E58" s="106">
        <v>6</v>
      </c>
      <c r="F58" s="106" t="s">
        <v>52</v>
      </c>
      <c r="G58" s="107">
        <v>2525000</v>
      </c>
      <c r="H58" s="106" t="s">
        <v>70</v>
      </c>
      <c r="I58" s="106">
        <v>48</v>
      </c>
      <c r="J58" s="106">
        <v>19</v>
      </c>
      <c r="K58" s="108">
        <v>0.09</v>
      </c>
      <c r="L58" s="109">
        <v>43557</v>
      </c>
      <c r="M58" s="254"/>
      <c r="N58" s="255"/>
      <c r="O58" s="255"/>
      <c r="P58" s="255"/>
      <c r="Q58" s="255"/>
    </row>
    <row r="59" spans="1:17" ht="15">
      <c r="A59" s="32">
        <v>19179</v>
      </c>
      <c r="B59" s="32" t="s">
        <v>116</v>
      </c>
      <c r="C59" s="106" t="s">
        <v>117</v>
      </c>
      <c r="D59" s="106" t="s">
        <v>117</v>
      </c>
      <c r="E59" s="106">
        <v>7</v>
      </c>
      <c r="F59" s="106" t="s">
        <v>52</v>
      </c>
      <c r="G59" s="107">
        <v>3000000</v>
      </c>
      <c r="H59" s="106" t="s">
        <v>70</v>
      </c>
      <c r="I59" s="106">
        <v>36</v>
      </c>
      <c r="J59" s="106">
        <v>17</v>
      </c>
      <c r="K59" s="108">
        <v>0.09</v>
      </c>
      <c r="L59" s="109">
        <v>43557</v>
      </c>
      <c r="M59" s="251"/>
      <c r="N59" s="252"/>
      <c r="O59" s="252"/>
      <c r="P59" s="252"/>
      <c r="Q59" s="253"/>
    </row>
    <row r="60" spans="1:17" ht="15">
      <c r="A60" s="32">
        <v>19095</v>
      </c>
      <c r="B60" s="32" t="s">
        <v>118</v>
      </c>
      <c r="C60" s="106" t="s">
        <v>119</v>
      </c>
      <c r="D60" s="106" t="s">
        <v>120</v>
      </c>
      <c r="E60" s="106">
        <v>7</v>
      </c>
      <c r="F60" s="106" t="s">
        <v>52</v>
      </c>
      <c r="G60" s="107">
        <v>2336000</v>
      </c>
      <c r="H60" s="106" t="s">
        <v>70</v>
      </c>
      <c r="I60" s="106">
        <v>57</v>
      </c>
      <c r="J60" s="106">
        <v>40</v>
      </c>
      <c r="K60" s="108">
        <v>0.09</v>
      </c>
      <c r="L60" s="109">
        <v>43557</v>
      </c>
      <c r="M60" s="251"/>
      <c r="N60" s="252"/>
      <c r="O60" s="252"/>
      <c r="P60" s="252"/>
      <c r="Q60" s="253"/>
    </row>
    <row r="61" spans="1:17" ht="15">
      <c r="A61" s="32">
        <v>19180</v>
      </c>
      <c r="B61" s="32" t="s">
        <v>122</v>
      </c>
      <c r="C61" s="113" t="s">
        <v>80</v>
      </c>
      <c r="D61" s="106" t="s">
        <v>81</v>
      </c>
      <c r="E61" s="106">
        <v>7</v>
      </c>
      <c r="F61" s="106" t="s">
        <v>52</v>
      </c>
      <c r="G61" s="107">
        <v>3245000</v>
      </c>
      <c r="H61" s="106" t="s">
        <v>15</v>
      </c>
      <c r="I61" s="106">
        <v>100</v>
      </c>
      <c r="J61" s="106">
        <v>30</v>
      </c>
      <c r="K61" s="108">
        <v>0.09</v>
      </c>
      <c r="L61" s="109">
        <v>43557</v>
      </c>
      <c r="M61" s="251"/>
      <c r="N61" s="252"/>
      <c r="O61" s="252"/>
      <c r="P61" s="252"/>
      <c r="Q61" s="253"/>
    </row>
    <row r="62" spans="1:17" ht="15">
      <c r="A62" s="32">
        <v>19238</v>
      </c>
      <c r="B62" s="32" t="s">
        <v>123</v>
      </c>
      <c r="C62" s="106" t="s">
        <v>124</v>
      </c>
      <c r="D62" s="106" t="s">
        <v>125</v>
      </c>
      <c r="E62" s="106">
        <v>8</v>
      </c>
      <c r="F62" s="106" t="s">
        <v>52</v>
      </c>
      <c r="G62" s="107">
        <v>2850000</v>
      </c>
      <c r="H62" s="106" t="s">
        <v>70</v>
      </c>
      <c r="I62" s="106">
        <v>38</v>
      </c>
      <c r="J62" s="106">
        <v>30</v>
      </c>
      <c r="K62" s="108">
        <v>0.09</v>
      </c>
      <c r="L62" s="109">
        <v>43557</v>
      </c>
      <c r="M62" s="251"/>
      <c r="N62" s="252"/>
      <c r="O62" s="252"/>
      <c r="P62" s="252"/>
      <c r="Q62" s="253"/>
    </row>
    <row r="63" spans="1:17" ht="15">
      <c r="A63" s="32">
        <v>19304</v>
      </c>
      <c r="B63" s="32" t="s">
        <v>153</v>
      </c>
      <c r="C63" s="106" t="s">
        <v>154</v>
      </c>
      <c r="D63" s="106" t="s">
        <v>155</v>
      </c>
      <c r="E63" s="106">
        <v>9</v>
      </c>
      <c r="F63" s="106" t="s">
        <v>52</v>
      </c>
      <c r="G63" s="107">
        <v>1700000</v>
      </c>
      <c r="H63" s="106" t="s">
        <v>70</v>
      </c>
      <c r="I63" s="106">
        <v>30</v>
      </c>
      <c r="J63" s="106">
        <v>11</v>
      </c>
      <c r="K63" s="108">
        <v>0.09</v>
      </c>
      <c r="L63" s="109">
        <v>43557</v>
      </c>
      <c r="M63" s="161"/>
      <c r="N63" s="162"/>
      <c r="O63" s="162"/>
      <c r="P63" s="162"/>
      <c r="Q63" s="163"/>
    </row>
    <row r="64" spans="1:17" ht="15">
      <c r="A64" s="32">
        <v>19136</v>
      </c>
      <c r="B64" s="32" t="s">
        <v>129</v>
      </c>
      <c r="C64" s="113" t="s">
        <v>76</v>
      </c>
      <c r="D64" s="113" t="s">
        <v>77</v>
      </c>
      <c r="E64" s="106">
        <v>9</v>
      </c>
      <c r="F64" s="106" t="s">
        <v>52</v>
      </c>
      <c r="G64" s="107">
        <v>4000000</v>
      </c>
      <c r="H64" s="106" t="s">
        <v>15</v>
      </c>
      <c r="I64" s="106">
        <v>69</v>
      </c>
      <c r="J64" s="106">
        <v>67</v>
      </c>
      <c r="K64" s="108">
        <v>0.09</v>
      </c>
      <c r="L64" s="109">
        <v>43557</v>
      </c>
      <c r="M64" s="251"/>
      <c r="N64" s="252"/>
      <c r="O64" s="252"/>
      <c r="P64" s="252"/>
      <c r="Q64" s="253"/>
    </row>
    <row r="65" spans="1:17" ht="15">
      <c r="A65" s="32">
        <v>19139</v>
      </c>
      <c r="B65" s="32" t="s">
        <v>130</v>
      </c>
      <c r="C65" s="113" t="s">
        <v>76</v>
      </c>
      <c r="D65" s="113" t="s">
        <v>77</v>
      </c>
      <c r="E65" s="106">
        <v>9</v>
      </c>
      <c r="F65" s="106" t="s">
        <v>52</v>
      </c>
      <c r="G65" s="107">
        <v>4000000</v>
      </c>
      <c r="H65" s="106" t="s">
        <v>15</v>
      </c>
      <c r="I65" s="106">
        <v>74</v>
      </c>
      <c r="J65" s="106">
        <v>69</v>
      </c>
      <c r="K65" s="108">
        <v>0.09</v>
      </c>
      <c r="L65" s="109">
        <v>43557</v>
      </c>
      <c r="M65" s="251"/>
      <c r="N65" s="252"/>
      <c r="O65" s="252"/>
      <c r="P65" s="252"/>
      <c r="Q65" s="253"/>
    </row>
    <row r="66" spans="1:17" ht="15">
      <c r="A66" s="32">
        <v>19332</v>
      </c>
      <c r="B66" s="32" t="s">
        <v>131</v>
      </c>
      <c r="C66" s="113" t="s">
        <v>85</v>
      </c>
      <c r="D66" s="106" t="s">
        <v>54</v>
      </c>
      <c r="E66" s="106">
        <v>10</v>
      </c>
      <c r="F66" s="106" t="s">
        <v>133</v>
      </c>
      <c r="G66" s="107">
        <v>2475000</v>
      </c>
      <c r="H66" s="106" t="s">
        <v>70</v>
      </c>
      <c r="I66" s="106">
        <v>42</v>
      </c>
      <c r="J66" s="106">
        <v>15</v>
      </c>
      <c r="K66" s="108">
        <v>0.09</v>
      </c>
      <c r="L66" s="109">
        <v>43557</v>
      </c>
      <c r="M66" s="251"/>
      <c r="N66" s="252"/>
      <c r="O66" s="252"/>
      <c r="P66" s="252"/>
      <c r="Q66" s="253"/>
    </row>
    <row r="67" spans="1:17" ht="15">
      <c r="A67" s="32">
        <v>19367</v>
      </c>
      <c r="B67" s="32" t="s">
        <v>132</v>
      </c>
      <c r="C67" s="113" t="s">
        <v>85</v>
      </c>
      <c r="D67" s="106" t="s">
        <v>54</v>
      </c>
      <c r="E67" s="106">
        <v>10</v>
      </c>
      <c r="F67" s="106" t="s">
        <v>52</v>
      </c>
      <c r="G67" s="107">
        <v>3800000</v>
      </c>
      <c r="H67" s="106" t="s">
        <v>70</v>
      </c>
      <c r="I67" s="106">
        <v>60</v>
      </c>
      <c r="J67" s="106">
        <v>23</v>
      </c>
      <c r="K67" s="108">
        <v>0.09</v>
      </c>
      <c r="L67" s="109">
        <v>43557</v>
      </c>
      <c r="M67" s="251"/>
      <c r="N67" s="252"/>
      <c r="O67" s="252"/>
      <c r="P67" s="252"/>
      <c r="Q67" s="253"/>
    </row>
    <row r="68" spans="1:17" ht="15">
      <c r="A68" s="32">
        <v>19330</v>
      </c>
      <c r="B68" s="32" t="s">
        <v>138</v>
      </c>
      <c r="C68" s="113" t="s">
        <v>139</v>
      </c>
      <c r="D68" s="106" t="s">
        <v>51</v>
      </c>
      <c r="E68" s="106">
        <v>11</v>
      </c>
      <c r="F68" s="106" t="s">
        <v>52</v>
      </c>
      <c r="G68" s="107">
        <v>1050000</v>
      </c>
      <c r="H68" s="106" t="s">
        <v>70</v>
      </c>
      <c r="I68" s="106">
        <v>90</v>
      </c>
      <c r="J68" s="106">
        <v>6</v>
      </c>
      <c r="K68" s="108">
        <v>0.09</v>
      </c>
      <c r="L68" s="109">
        <v>43557</v>
      </c>
      <c r="M68" s="251"/>
      <c r="N68" s="252"/>
      <c r="O68" s="252"/>
      <c r="P68" s="252"/>
      <c r="Q68" s="253"/>
    </row>
    <row r="69" spans="1:17" ht="15">
      <c r="A69" s="32">
        <v>19331</v>
      </c>
      <c r="B69" s="32" t="s">
        <v>140</v>
      </c>
      <c r="C69" s="113" t="s">
        <v>139</v>
      </c>
      <c r="D69" s="106" t="s">
        <v>51</v>
      </c>
      <c r="E69" s="106">
        <v>11</v>
      </c>
      <c r="F69" s="106" t="s">
        <v>52</v>
      </c>
      <c r="G69" s="107">
        <v>2000000</v>
      </c>
      <c r="H69" s="106" t="s">
        <v>15</v>
      </c>
      <c r="I69" s="106">
        <v>72</v>
      </c>
      <c r="J69" s="106">
        <v>11</v>
      </c>
      <c r="K69" s="108">
        <v>0.09</v>
      </c>
      <c r="L69" s="109">
        <v>43557</v>
      </c>
      <c r="M69" s="251"/>
      <c r="N69" s="252"/>
      <c r="O69" s="252"/>
      <c r="P69" s="252"/>
      <c r="Q69" s="253"/>
    </row>
    <row r="70" spans="1:17" ht="15.75" thickBot="1">
      <c r="A70" s="32">
        <v>19202</v>
      </c>
      <c r="B70" s="32" t="s">
        <v>141</v>
      </c>
      <c r="C70" s="106" t="s">
        <v>142</v>
      </c>
      <c r="D70" s="106" t="s">
        <v>143</v>
      </c>
      <c r="E70" s="106">
        <v>12</v>
      </c>
      <c r="F70" s="106" t="s">
        <v>52</v>
      </c>
      <c r="G70" s="107">
        <v>2745000</v>
      </c>
      <c r="H70" s="106" t="s">
        <v>70</v>
      </c>
      <c r="I70" s="106">
        <v>66</v>
      </c>
      <c r="J70" s="106">
        <v>20</v>
      </c>
      <c r="K70" s="108">
        <v>0.09</v>
      </c>
      <c r="L70" s="109">
        <v>43557</v>
      </c>
      <c r="M70" s="251"/>
      <c r="N70" s="252"/>
      <c r="O70" s="252"/>
      <c r="P70" s="252"/>
      <c r="Q70" s="253"/>
    </row>
    <row r="71" spans="1:17" ht="15">
      <c r="A71" s="243" t="s">
        <v>24</v>
      </c>
      <c r="B71" s="244"/>
      <c r="C71" s="244"/>
      <c r="D71" s="244"/>
      <c r="E71" s="244"/>
      <c r="F71" s="244"/>
      <c r="G71" s="63">
        <f>SUM(G45,G49,G51,G52,G56,G57,G58,G59,G60,G62,G63,G70)</f>
        <v>26656000</v>
      </c>
      <c r="H71" s="64" t="s">
        <v>10</v>
      </c>
      <c r="I71" s="126">
        <f>SUM(I45,I49,I51,I52,I56,I57,I58,I59,I60,I62,I63,I70)</f>
        <v>655</v>
      </c>
      <c r="J71" s="126">
        <f>SUM(J45,J49,J51,J52,J56,J57,J58,J59,J60,J62,J63,J70)</f>
        <v>226</v>
      </c>
      <c r="K71" s="66"/>
      <c r="L71" s="67"/>
      <c r="M71" s="67"/>
      <c r="N71" s="67"/>
      <c r="O71" s="67"/>
      <c r="P71" s="67"/>
      <c r="Q71" s="68"/>
    </row>
    <row r="72" spans="1:17" ht="15">
      <c r="A72" s="245" t="s">
        <v>25</v>
      </c>
      <c r="B72" s="246"/>
      <c r="C72" s="246"/>
      <c r="D72" s="246"/>
      <c r="E72" s="246"/>
      <c r="F72" s="246"/>
      <c r="G72" s="33">
        <f>SUM(G43,G44,G46,G47,G48,G50,G53,G54,G55,G61,G64,G65,G66,G67,G68,G69)</f>
        <v>38520000</v>
      </c>
      <c r="H72" s="69" t="s">
        <v>10</v>
      </c>
      <c r="I72" s="127">
        <f>SUM(I43,I44,I46,I47,I48,I50,I53,I54,I55,I61,I64,I65,I66,I67,I68,I69)</f>
        <v>1602</v>
      </c>
      <c r="J72" s="127">
        <f>SUM(J43,J44,J46,J47,J48,J50,J53,J54,J55,J61,J64,J65,J66,J67,J68,J69)</f>
        <v>454</v>
      </c>
      <c r="K72" s="71"/>
      <c r="L72" s="72"/>
      <c r="M72" s="73"/>
      <c r="N72" s="73"/>
      <c r="O72" s="73"/>
      <c r="P72" s="73"/>
      <c r="Q72" s="74"/>
    </row>
    <row r="73" spans="1:17" ht="16.5" thickBot="1">
      <c r="A73" s="241" t="s">
        <v>26</v>
      </c>
      <c r="B73" s="242"/>
      <c r="C73" s="242"/>
      <c r="D73" s="242"/>
      <c r="E73" s="242"/>
      <c r="F73" s="242"/>
      <c r="G73" s="111">
        <f>SUM(G71:G72)</f>
        <v>65176000</v>
      </c>
      <c r="H73" s="75" t="s">
        <v>10</v>
      </c>
      <c r="I73" s="131">
        <f>SUM(I71:I72)</f>
        <v>2257</v>
      </c>
      <c r="J73" s="131">
        <f>SUM(J71:J72)</f>
        <v>680</v>
      </c>
      <c r="K73" s="77"/>
      <c r="L73" s="78"/>
      <c r="M73" s="78"/>
      <c r="N73" s="78"/>
      <c r="O73" s="78"/>
      <c r="P73" s="78"/>
      <c r="Q73" s="79"/>
    </row>
    <row r="74" spans="1:17" ht="15" customHeight="1">
      <c r="A74" s="243" t="s">
        <v>27</v>
      </c>
      <c r="B74" s="244"/>
      <c r="C74" s="244"/>
      <c r="D74" s="244"/>
      <c r="E74" s="244"/>
      <c r="F74" s="244"/>
      <c r="G74" s="110">
        <v>0</v>
      </c>
      <c r="H74" s="64" t="s">
        <v>10</v>
      </c>
      <c r="I74" s="132">
        <v>0</v>
      </c>
      <c r="J74" s="132">
        <v>0</v>
      </c>
      <c r="K74" s="81"/>
      <c r="L74" s="165"/>
      <c r="M74" s="165"/>
      <c r="N74" s="165"/>
      <c r="O74" s="165"/>
      <c r="P74" s="165"/>
      <c r="Q74" s="166"/>
    </row>
    <row r="75" spans="1:17" ht="15" customHeight="1">
      <c r="A75" s="245" t="s">
        <v>28</v>
      </c>
      <c r="B75" s="246"/>
      <c r="C75" s="246"/>
      <c r="D75" s="246"/>
      <c r="E75" s="246"/>
      <c r="F75" s="246"/>
      <c r="G75" s="82">
        <f>G46</f>
        <v>1650000</v>
      </c>
      <c r="H75" s="69" t="s">
        <v>10</v>
      </c>
      <c r="I75" s="133">
        <f>I46</f>
        <v>114</v>
      </c>
      <c r="J75" s="133">
        <f>J46</f>
        <v>11</v>
      </c>
      <c r="K75" s="84"/>
      <c r="L75" s="73"/>
      <c r="M75" s="85"/>
      <c r="N75" s="85"/>
      <c r="O75" s="85"/>
      <c r="P75" s="85"/>
      <c r="Q75" s="86"/>
    </row>
    <row r="76" spans="1:17" ht="15" customHeight="1" thickBot="1">
      <c r="A76" s="247" t="s">
        <v>29</v>
      </c>
      <c r="B76" s="248"/>
      <c r="C76" s="248"/>
      <c r="D76" s="248"/>
      <c r="E76" s="248"/>
      <c r="F76" s="248"/>
      <c r="G76" s="116">
        <f>G45</f>
        <v>4000000</v>
      </c>
      <c r="H76" s="88" t="s">
        <v>10</v>
      </c>
      <c r="I76" s="88">
        <f>I45</f>
        <v>93</v>
      </c>
      <c r="J76" s="134">
        <f>J45</f>
        <v>25</v>
      </c>
      <c r="K76" s="91"/>
      <c r="L76" s="92"/>
      <c r="M76" s="92"/>
      <c r="N76" s="92"/>
      <c r="O76" s="92"/>
      <c r="P76" s="92"/>
      <c r="Q76" s="93"/>
    </row>
    <row r="77" spans="1:17" ht="15">
      <c r="A77" s="249" t="s">
        <v>30</v>
      </c>
      <c r="B77" s="250"/>
      <c r="C77" s="250"/>
      <c r="D77" s="250"/>
      <c r="E77" s="250"/>
      <c r="F77" s="250"/>
      <c r="G77" s="114">
        <f>Q37-G74</f>
        <v>14443221</v>
      </c>
      <c r="H77" s="164"/>
      <c r="I77" s="165"/>
      <c r="J77" s="165"/>
      <c r="K77" s="96"/>
      <c r="L77" s="96"/>
      <c r="M77" s="96"/>
      <c r="N77" s="96"/>
      <c r="O77" s="96"/>
      <c r="P77" s="96"/>
      <c r="Q77" s="97"/>
    </row>
    <row r="78" spans="1:17" ht="15">
      <c r="A78" s="238" t="s">
        <v>31</v>
      </c>
      <c r="B78" s="239"/>
      <c r="C78" s="239"/>
      <c r="D78" s="239"/>
      <c r="E78" s="239"/>
      <c r="F78" s="239"/>
      <c r="G78" s="115">
        <f>Q39-G75</f>
        <v>9510000</v>
      </c>
      <c r="H78" s="99"/>
      <c r="I78" s="73"/>
      <c r="J78" s="73"/>
      <c r="K78" s="73"/>
      <c r="L78" s="73"/>
      <c r="M78" s="73"/>
      <c r="N78" s="73"/>
      <c r="O78" s="73"/>
      <c r="P78" s="73"/>
      <c r="Q78" s="74"/>
    </row>
    <row r="79" spans="1:17" ht="15">
      <c r="A79" s="238" t="s">
        <v>32</v>
      </c>
      <c r="B79" s="239"/>
      <c r="C79" s="239"/>
      <c r="D79" s="239"/>
      <c r="E79" s="239"/>
      <c r="F79" s="239"/>
      <c r="G79" s="115">
        <f>Q38-G76</f>
        <v>500000</v>
      </c>
      <c r="H79" s="99"/>
      <c r="I79" s="73"/>
      <c r="J79" s="73"/>
      <c r="K79" s="73"/>
      <c r="L79" s="73"/>
      <c r="M79" s="100"/>
      <c r="N79" s="100"/>
      <c r="O79" s="100"/>
      <c r="P79" s="100"/>
      <c r="Q79" s="100"/>
    </row>
    <row r="80" spans="1:17" ht="15" customHeight="1">
      <c r="A80" s="101"/>
      <c r="B80" s="101"/>
      <c r="C80" s="101"/>
      <c r="D80" s="101"/>
      <c r="E80" s="101"/>
      <c r="F80" s="170"/>
      <c r="G80" s="102"/>
      <c r="H80" s="101"/>
      <c r="I80" s="101"/>
      <c r="J80" s="101"/>
      <c r="K80" s="101"/>
      <c r="L80" s="101"/>
      <c r="M80" s="160"/>
      <c r="N80" s="101"/>
      <c r="O80" s="101"/>
      <c r="P80" s="101"/>
      <c r="Q80" s="101"/>
    </row>
    <row r="81" spans="1:17" ht="15" customHeight="1">
      <c r="A81" s="240" t="s">
        <v>134</v>
      </c>
      <c r="B81" s="240"/>
      <c r="C81" s="240"/>
      <c r="D81" s="240"/>
      <c r="E81" s="240"/>
      <c r="F81" s="240"/>
      <c r="G81" s="240"/>
      <c r="H81" s="240"/>
      <c r="I81" s="240"/>
      <c r="J81" s="240"/>
      <c r="K81" s="240"/>
      <c r="L81" s="240"/>
      <c r="M81" s="240"/>
      <c r="N81" s="101"/>
      <c r="O81" s="101"/>
      <c r="P81" s="101"/>
      <c r="Q81" s="101"/>
    </row>
    <row r="82" spans="1:17" ht="15" customHeight="1">
      <c r="A82" s="240" t="s">
        <v>34</v>
      </c>
      <c r="B82" s="240"/>
      <c r="C82" s="240"/>
      <c r="D82" s="240"/>
      <c r="E82" s="240"/>
      <c r="F82" s="240"/>
      <c r="G82" s="240"/>
      <c r="H82" s="240"/>
      <c r="I82" s="240"/>
      <c r="J82" s="240"/>
      <c r="K82" s="240"/>
      <c r="L82" s="240"/>
      <c r="M82" s="240"/>
      <c r="N82" s="101"/>
      <c r="O82" s="101"/>
      <c r="P82" s="101"/>
      <c r="Q82" s="101"/>
    </row>
    <row r="83" spans="1:17" ht="15">
      <c r="A83" s="240" t="s">
        <v>146</v>
      </c>
      <c r="B83" s="240"/>
      <c r="C83" s="240"/>
      <c r="D83" s="240"/>
      <c r="E83" s="240"/>
      <c r="F83" s="240"/>
      <c r="G83" s="240"/>
      <c r="H83" s="240"/>
      <c r="I83" s="240"/>
      <c r="J83" s="240"/>
      <c r="K83" s="240"/>
      <c r="L83" s="240"/>
      <c r="M83" s="240"/>
      <c r="N83" s="101"/>
      <c r="O83" s="101"/>
      <c r="P83" s="101"/>
      <c r="Q83" s="101"/>
    </row>
  </sheetData>
  <sheetProtection/>
  <mergeCells count="95">
    <mergeCell ref="A81:M81"/>
    <mergeCell ref="A82:M82"/>
    <mergeCell ref="A83:M83"/>
    <mergeCell ref="M15:Q15"/>
    <mergeCell ref="M16:Q16"/>
    <mergeCell ref="A74:F74"/>
    <mergeCell ref="A75:F75"/>
    <mergeCell ref="A76:F76"/>
    <mergeCell ref="A77:F77"/>
    <mergeCell ref="A78:F78"/>
    <mergeCell ref="A79:F79"/>
    <mergeCell ref="M68:Q68"/>
    <mergeCell ref="M69:Q69"/>
    <mergeCell ref="M70:Q70"/>
    <mergeCell ref="A71:F71"/>
    <mergeCell ref="A72:F72"/>
    <mergeCell ref="A73:F73"/>
    <mergeCell ref="M61:Q61"/>
    <mergeCell ref="M62:Q62"/>
    <mergeCell ref="M64:Q64"/>
    <mergeCell ref="M65:Q65"/>
    <mergeCell ref="M66:Q66"/>
    <mergeCell ref="M67:Q67"/>
    <mergeCell ref="M55:Q55"/>
    <mergeCell ref="M56:Q56"/>
    <mergeCell ref="M57:Q57"/>
    <mergeCell ref="M58:Q58"/>
    <mergeCell ref="M59:Q59"/>
    <mergeCell ref="M60:Q60"/>
    <mergeCell ref="M49:Q49"/>
    <mergeCell ref="M50:Q50"/>
    <mergeCell ref="M51:Q51"/>
    <mergeCell ref="M52:Q52"/>
    <mergeCell ref="M53:Q53"/>
    <mergeCell ref="M54:Q54"/>
    <mergeCell ref="M43:Q43"/>
    <mergeCell ref="M44:Q44"/>
    <mergeCell ref="M45:Q45"/>
    <mergeCell ref="M46:Q46"/>
    <mergeCell ref="M47:Q47"/>
    <mergeCell ref="M48:Q48"/>
    <mergeCell ref="M37:P37"/>
    <mergeCell ref="M38:P38"/>
    <mergeCell ref="M39:P39"/>
    <mergeCell ref="M40:P40"/>
    <mergeCell ref="M41:P41"/>
    <mergeCell ref="M42:Q42"/>
    <mergeCell ref="M31:Q31"/>
    <mergeCell ref="M32:Q32"/>
    <mergeCell ref="A33:F33"/>
    <mergeCell ref="A34:F34"/>
    <mergeCell ref="A35:F35"/>
    <mergeCell ref="H35:Q35"/>
    <mergeCell ref="M24:Q24"/>
    <mergeCell ref="A25:F25"/>
    <mergeCell ref="A26:F26"/>
    <mergeCell ref="A27:F27"/>
    <mergeCell ref="H27:Q27"/>
    <mergeCell ref="A30:B30"/>
    <mergeCell ref="H30:J30"/>
    <mergeCell ref="K30:L30"/>
    <mergeCell ref="M30:O30"/>
    <mergeCell ref="P30:Q30"/>
    <mergeCell ref="A22:B22"/>
    <mergeCell ref="H22:J22"/>
    <mergeCell ref="K22:L22"/>
    <mergeCell ref="M22:O22"/>
    <mergeCell ref="P22:Q22"/>
    <mergeCell ref="M23:Q23"/>
    <mergeCell ref="A18:F18"/>
    <mergeCell ref="K18:Q18"/>
    <mergeCell ref="A19:F19"/>
    <mergeCell ref="K19:Q19"/>
    <mergeCell ref="A20:F20"/>
    <mergeCell ref="A21:F21"/>
    <mergeCell ref="H21:Q21"/>
    <mergeCell ref="M10:Q10"/>
    <mergeCell ref="M11:Q11"/>
    <mergeCell ref="M12:Q12"/>
    <mergeCell ref="M13:Q13"/>
    <mergeCell ref="M14:Q14"/>
    <mergeCell ref="M17:Q17"/>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Q81"/>
  <sheetViews>
    <sheetView showGridLines="0" zoomScalePageLayoutView="0" workbookViewId="0" topLeftCell="A37">
      <selection activeCell="D20" sqref="D20"/>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86"/>
      <c r="B1" s="286"/>
      <c r="C1" s="286"/>
      <c r="D1" s="286"/>
      <c r="E1" s="286"/>
      <c r="F1" s="286"/>
      <c r="G1" s="286"/>
      <c r="H1" s="286"/>
      <c r="I1" s="286"/>
      <c r="J1" s="286"/>
      <c r="K1" s="286"/>
      <c r="L1" s="286"/>
      <c r="M1" s="286"/>
      <c r="N1" s="286"/>
      <c r="O1" s="286"/>
      <c r="P1" s="286"/>
      <c r="Q1" s="286"/>
    </row>
    <row r="2" spans="1:17" ht="18" customHeight="1">
      <c r="A2" s="287" t="s">
        <v>156</v>
      </c>
      <c r="B2" s="287"/>
      <c r="C2" s="287"/>
      <c r="D2" s="287"/>
      <c r="E2" s="287"/>
      <c r="F2" s="287"/>
      <c r="G2" s="287"/>
      <c r="H2" s="287"/>
      <c r="I2" s="287"/>
      <c r="J2" s="287"/>
      <c r="K2" s="287"/>
      <c r="L2" s="287"/>
      <c r="M2" s="286"/>
      <c r="N2" s="286"/>
      <c r="O2" s="286"/>
      <c r="P2" s="286"/>
      <c r="Q2" s="286"/>
    </row>
    <row r="3" spans="1:17" ht="12.75" customHeight="1">
      <c r="A3" s="288" t="s">
        <v>148</v>
      </c>
      <c r="B3" s="288"/>
      <c r="C3" s="288"/>
      <c r="D3" s="288"/>
      <c r="E3" s="288"/>
      <c r="F3" s="288"/>
      <c r="G3" s="288"/>
      <c r="H3" s="288"/>
      <c r="I3" s="288"/>
      <c r="J3" s="288"/>
      <c r="K3" s="288"/>
      <c r="L3" s="288"/>
      <c r="M3" s="286"/>
      <c r="N3" s="286"/>
      <c r="O3" s="286"/>
      <c r="P3" s="286"/>
      <c r="Q3" s="286"/>
    </row>
    <row r="4" spans="1:17" ht="60" customHeight="1">
      <c r="A4" s="289" t="s">
        <v>0</v>
      </c>
      <c r="B4" s="289"/>
      <c r="C4" s="289"/>
      <c r="D4" s="289"/>
      <c r="E4" s="289"/>
      <c r="F4" s="289"/>
      <c r="G4" s="289"/>
      <c r="H4" s="289"/>
      <c r="I4" s="289"/>
      <c r="J4" s="289"/>
      <c r="K4" s="289"/>
      <c r="L4" s="289"/>
      <c r="M4" s="286"/>
      <c r="N4" s="286"/>
      <c r="O4" s="286"/>
      <c r="P4" s="286"/>
      <c r="Q4" s="286"/>
    </row>
    <row r="5" spans="1:17" ht="14.25" customHeight="1">
      <c r="A5" s="290" t="s">
        <v>42</v>
      </c>
      <c r="B5" s="291"/>
      <c r="C5" s="291"/>
      <c r="D5" s="291"/>
      <c r="E5" s="292"/>
      <c r="F5" s="292"/>
      <c r="G5" s="292"/>
      <c r="H5" s="292"/>
      <c r="I5" s="292"/>
      <c r="J5" s="292"/>
      <c r="K5" s="292"/>
      <c r="L5" s="292"/>
      <c r="M5" s="292"/>
      <c r="N5" s="292"/>
      <c r="O5" s="292"/>
      <c r="P5" s="292"/>
      <c r="Q5" s="292"/>
    </row>
    <row r="6" spans="1:17" ht="14.25" customHeight="1">
      <c r="A6" s="3"/>
      <c r="B6" s="4"/>
      <c r="C6" s="4"/>
      <c r="D6" s="4"/>
      <c r="E6" s="151"/>
      <c r="F6" s="151"/>
      <c r="G6" s="151"/>
      <c r="H6" s="151"/>
      <c r="I6" s="151"/>
      <c r="J6" s="151"/>
      <c r="K6" s="151"/>
      <c r="L6" s="151"/>
      <c r="M6" s="283"/>
      <c r="N6" s="283"/>
      <c r="O6" s="283"/>
      <c r="P6" s="283"/>
      <c r="Q6" s="6"/>
    </row>
    <row r="7" spans="1:17" ht="14.25" customHeight="1">
      <c r="A7" s="3"/>
      <c r="B7" s="4"/>
      <c r="C7" s="4"/>
      <c r="D7" s="4"/>
      <c r="E7" s="151"/>
      <c r="F7" s="151"/>
      <c r="G7" s="151"/>
      <c r="H7" s="151"/>
      <c r="I7" s="151"/>
      <c r="J7" s="151"/>
      <c r="K7" s="151"/>
      <c r="L7" s="151"/>
      <c r="M7" s="283" t="s">
        <v>39</v>
      </c>
      <c r="N7" s="283"/>
      <c r="O7" s="283"/>
      <c r="P7" s="283"/>
      <c r="Q7" s="6">
        <v>2000000</v>
      </c>
    </row>
    <row r="8" spans="1:17" ht="14.25" customHeight="1">
      <c r="A8" s="3"/>
      <c r="B8" s="4"/>
      <c r="C8" s="4"/>
      <c r="D8" s="4"/>
      <c r="E8" s="151"/>
      <c r="F8" s="151"/>
      <c r="G8" s="151"/>
      <c r="H8" s="151"/>
      <c r="I8" s="151"/>
      <c r="J8" s="151"/>
      <c r="K8" s="151"/>
      <c r="L8" s="151"/>
      <c r="M8" s="272" t="s">
        <v>40</v>
      </c>
      <c r="N8" s="272"/>
      <c r="O8" s="272"/>
      <c r="P8" s="272"/>
      <c r="Q8" s="7">
        <v>9638041</v>
      </c>
    </row>
    <row r="9" spans="1:17" ht="15.75">
      <c r="A9" s="284" t="s">
        <v>41</v>
      </c>
      <c r="B9" s="284"/>
      <c r="C9" s="285"/>
      <c r="D9" s="8"/>
      <c r="E9" s="8"/>
      <c r="F9" s="8"/>
      <c r="G9" s="9"/>
      <c r="H9" s="274"/>
      <c r="I9" s="261"/>
      <c r="J9" s="261"/>
      <c r="K9" s="275"/>
      <c r="L9" s="276"/>
      <c r="M9" s="277" t="s">
        <v>1</v>
      </c>
      <c r="N9" s="277"/>
      <c r="O9" s="277"/>
      <c r="P9" s="278">
        <f>SUM(Q7:Q8)</f>
        <v>11638041</v>
      </c>
      <c r="Q9" s="279"/>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62" t="s">
        <v>14</v>
      </c>
      <c r="N10" s="252"/>
      <c r="O10" s="252"/>
      <c r="P10" s="252"/>
      <c r="Q10" s="253"/>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54" t="s">
        <v>152</v>
      </c>
      <c r="N11" s="255"/>
      <c r="O11" s="255"/>
      <c r="P11" s="255"/>
      <c r="Q11" s="255"/>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54"/>
      <c r="N12" s="255"/>
      <c r="O12" s="255"/>
      <c r="P12" s="255"/>
      <c r="Q12" s="255"/>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54"/>
      <c r="N13" s="255"/>
      <c r="O13" s="255"/>
      <c r="P13" s="255"/>
      <c r="Q13" s="255"/>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54"/>
      <c r="N14" s="255"/>
      <c r="O14" s="255"/>
      <c r="P14" s="255"/>
      <c r="Q14" s="255"/>
    </row>
    <row r="15" spans="1:17" ht="15.75" thickBot="1">
      <c r="A15" s="11">
        <v>19506</v>
      </c>
      <c r="B15" s="11" t="s">
        <v>157</v>
      </c>
      <c r="C15" s="11" t="s">
        <v>158</v>
      </c>
      <c r="D15" s="11" t="s">
        <v>159</v>
      </c>
      <c r="E15" s="11">
        <v>4</v>
      </c>
      <c r="F15" s="11" t="s">
        <v>52</v>
      </c>
      <c r="G15" s="112">
        <v>2000000</v>
      </c>
      <c r="H15" s="11" t="s">
        <v>70</v>
      </c>
      <c r="I15" s="129">
        <v>60</v>
      </c>
      <c r="J15" s="11">
        <v>14</v>
      </c>
      <c r="K15" s="15">
        <v>0.09</v>
      </c>
      <c r="L15" s="16">
        <v>43619</v>
      </c>
      <c r="M15" s="254" t="s">
        <v>67</v>
      </c>
      <c r="N15" s="255"/>
      <c r="O15" s="255"/>
      <c r="P15" s="255"/>
      <c r="Q15" s="255"/>
    </row>
    <row r="16" spans="1:17" ht="15" customHeight="1" thickBot="1">
      <c r="A16" s="267" t="s">
        <v>16</v>
      </c>
      <c r="B16" s="268"/>
      <c r="C16" s="268"/>
      <c r="D16" s="268"/>
      <c r="E16" s="268"/>
      <c r="F16" s="268"/>
      <c r="G16" s="18">
        <f>SUM(G11:G15)</f>
        <v>8318796</v>
      </c>
      <c r="H16" s="19" t="s">
        <v>10</v>
      </c>
      <c r="I16" s="130">
        <v>0</v>
      </c>
      <c r="J16" s="130">
        <v>0</v>
      </c>
      <c r="K16" s="280"/>
      <c r="L16" s="281"/>
      <c r="M16" s="281"/>
      <c r="N16" s="281"/>
      <c r="O16" s="281"/>
      <c r="P16" s="281"/>
      <c r="Q16" s="282"/>
    </row>
    <row r="17" spans="1:17" ht="15" customHeight="1" thickBot="1">
      <c r="A17" s="267" t="s">
        <v>36</v>
      </c>
      <c r="B17" s="268"/>
      <c r="C17" s="268"/>
      <c r="D17" s="268"/>
      <c r="E17" s="268"/>
      <c r="F17" s="268"/>
      <c r="G17" s="18">
        <f>G11</f>
        <v>500000</v>
      </c>
      <c r="H17" s="19" t="s">
        <v>10</v>
      </c>
      <c r="I17" s="19">
        <v>0</v>
      </c>
      <c r="J17" s="19">
        <v>0</v>
      </c>
      <c r="K17" s="280"/>
      <c r="L17" s="281"/>
      <c r="M17" s="281"/>
      <c r="N17" s="281"/>
      <c r="O17" s="281"/>
      <c r="P17" s="281"/>
      <c r="Q17" s="282"/>
    </row>
    <row r="18" spans="1:17" ht="15" customHeight="1" thickBot="1">
      <c r="A18" s="249" t="s">
        <v>44</v>
      </c>
      <c r="B18" s="250"/>
      <c r="C18" s="250"/>
      <c r="D18" s="250"/>
      <c r="E18" s="250"/>
      <c r="F18" s="250"/>
      <c r="G18" s="22">
        <f>Q8</f>
        <v>9638041</v>
      </c>
      <c r="H18" s="137"/>
      <c r="I18" s="138"/>
      <c r="J18" s="138"/>
      <c r="K18" s="25"/>
      <c r="L18" s="26"/>
      <c r="M18" s="26"/>
      <c r="N18" s="26"/>
      <c r="O18" s="26"/>
      <c r="P18" s="26"/>
      <c r="Q18" s="27"/>
    </row>
    <row r="19" spans="1:17" ht="15">
      <c r="A19" s="249" t="s">
        <v>45</v>
      </c>
      <c r="B19" s="250"/>
      <c r="C19" s="250"/>
      <c r="D19" s="250"/>
      <c r="E19" s="250"/>
      <c r="F19" s="250"/>
      <c r="G19" s="28">
        <f>Q7-G11</f>
        <v>1500000</v>
      </c>
      <c r="H19" s="269"/>
      <c r="I19" s="270"/>
      <c r="J19" s="270"/>
      <c r="K19" s="270"/>
      <c r="L19" s="270"/>
      <c r="M19" s="270"/>
      <c r="N19" s="270"/>
      <c r="O19" s="270"/>
      <c r="P19" s="270"/>
      <c r="Q19" s="271"/>
    </row>
    <row r="20" spans="1:17" ht="64.5" customHeight="1">
      <c r="A20" s="273" t="s">
        <v>17</v>
      </c>
      <c r="B20" s="273"/>
      <c r="C20" s="29"/>
      <c r="D20" s="29"/>
      <c r="E20" s="30"/>
      <c r="F20" s="29"/>
      <c r="G20" s="31"/>
      <c r="H20" s="274"/>
      <c r="I20" s="261"/>
      <c r="J20" s="261"/>
      <c r="K20" s="275"/>
      <c r="L20" s="276"/>
      <c r="M20" s="277" t="s">
        <v>1</v>
      </c>
      <c r="N20" s="277"/>
      <c r="O20" s="277"/>
      <c r="P20" s="278">
        <v>500000</v>
      </c>
      <c r="Q20" s="279"/>
    </row>
    <row r="21" spans="1:17" ht="51">
      <c r="A21" s="10" t="s">
        <v>18</v>
      </c>
      <c r="B21" s="10" t="s">
        <v>3</v>
      </c>
      <c r="C21" s="10" t="s">
        <v>4</v>
      </c>
      <c r="D21" s="10" t="s">
        <v>5</v>
      </c>
      <c r="E21" s="10" t="s">
        <v>6</v>
      </c>
      <c r="F21" s="10" t="s">
        <v>7</v>
      </c>
      <c r="G21" s="10" t="s">
        <v>8</v>
      </c>
      <c r="H21" s="10" t="s">
        <v>9</v>
      </c>
      <c r="I21" s="10" t="s">
        <v>10</v>
      </c>
      <c r="J21" s="10" t="s">
        <v>11</v>
      </c>
      <c r="K21" s="10" t="s">
        <v>12</v>
      </c>
      <c r="L21" s="10" t="s">
        <v>13</v>
      </c>
      <c r="M21" s="262" t="s">
        <v>14</v>
      </c>
      <c r="N21" s="252"/>
      <c r="O21" s="252"/>
      <c r="P21" s="252"/>
      <c r="Q21" s="253"/>
    </row>
    <row r="22" spans="1:17" s="2" customFormat="1" ht="15.75" thickBot="1">
      <c r="A22" s="32">
        <v>19028</v>
      </c>
      <c r="B22" s="32" t="s">
        <v>135</v>
      </c>
      <c r="C22" s="32" t="s">
        <v>136</v>
      </c>
      <c r="D22" s="32" t="s">
        <v>137</v>
      </c>
      <c r="E22" s="32">
        <v>11</v>
      </c>
      <c r="F22" s="32" t="s">
        <v>52</v>
      </c>
      <c r="G22" s="33">
        <v>500000</v>
      </c>
      <c r="H22" s="32" t="s">
        <v>15</v>
      </c>
      <c r="I22" s="34">
        <v>80</v>
      </c>
      <c r="J22" s="34">
        <v>5</v>
      </c>
      <c r="K22" s="35">
        <v>0.09</v>
      </c>
      <c r="L22" s="36">
        <v>43557</v>
      </c>
      <c r="M22" s="251"/>
      <c r="N22" s="263"/>
      <c r="O22" s="263"/>
      <c r="P22" s="263"/>
      <c r="Q22" s="264"/>
    </row>
    <row r="23" spans="1:17" ht="15.75" thickBot="1">
      <c r="A23" s="265" t="s">
        <v>19</v>
      </c>
      <c r="B23" s="266"/>
      <c r="C23" s="266"/>
      <c r="D23" s="266"/>
      <c r="E23" s="266"/>
      <c r="F23" s="266"/>
      <c r="G23" s="105">
        <f>G22</f>
        <v>500000</v>
      </c>
      <c r="H23" s="37" t="s">
        <v>10</v>
      </c>
      <c r="I23" s="38">
        <f>SUM(I22:I22)</f>
        <v>80</v>
      </c>
      <c r="J23" s="38">
        <f>SUM(J22:J22)</f>
        <v>5</v>
      </c>
      <c r="K23" s="39"/>
      <c r="L23" s="40"/>
      <c r="M23" s="154"/>
      <c r="N23" s="154"/>
      <c r="O23" s="154"/>
      <c r="P23" s="154"/>
      <c r="Q23" s="155"/>
    </row>
    <row r="24" spans="1:17" ht="15.75" thickBot="1">
      <c r="A24" s="267" t="s">
        <v>20</v>
      </c>
      <c r="B24" s="268"/>
      <c r="C24" s="268"/>
      <c r="D24" s="268"/>
      <c r="E24" s="268"/>
      <c r="F24" s="268"/>
      <c r="G24" s="18">
        <v>0</v>
      </c>
      <c r="H24" s="19" t="s">
        <v>10</v>
      </c>
      <c r="I24" s="21">
        <f>I22</f>
        <v>80</v>
      </c>
      <c r="J24" s="21">
        <f>J22</f>
        <v>5</v>
      </c>
      <c r="K24" s="153"/>
      <c r="L24" s="154"/>
      <c r="M24" s="157"/>
      <c r="N24" s="157"/>
      <c r="O24" s="157"/>
      <c r="P24" s="157"/>
      <c r="Q24" s="158"/>
    </row>
    <row r="25" spans="1:17" ht="15" customHeight="1">
      <c r="A25" s="249" t="s">
        <v>21</v>
      </c>
      <c r="B25" s="250"/>
      <c r="C25" s="250"/>
      <c r="D25" s="250"/>
      <c r="E25" s="250"/>
      <c r="F25" s="250"/>
      <c r="G25" s="28">
        <f>SUM(P20-G24)</f>
        <v>500000</v>
      </c>
      <c r="H25" s="269"/>
      <c r="I25" s="270"/>
      <c r="J25" s="270"/>
      <c r="K25" s="270"/>
      <c r="L25" s="270"/>
      <c r="M25" s="270"/>
      <c r="N25" s="270"/>
      <c r="O25" s="270"/>
      <c r="P25" s="270"/>
      <c r="Q25" s="271"/>
    </row>
    <row r="26" spans="1:17" ht="15" customHeight="1">
      <c r="A26" s="46"/>
      <c r="B26" s="30"/>
      <c r="C26" s="30"/>
      <c r="D26" s="30"/>
      <c r="E26" s="30"/>
      <c r="F26" s="30"/>
      <c r="G26" s="47"/>
      <c r="H26" s="48"/>
      <c r="I26" s="49"/>
      <c r="J26" s="49"/>
      <c r="K26" s="49"/>
      <c r="L26" s="49"/>
      <c r="M26" s="49"/>
      <c r="N26" s="49"/>
      <c r="O26" s="49"/>
      <c r="P26" s="49"/>
      <c r="Q26" s="49"/>
    </row>
    <row r="27" spans="1:17" ht="15" customHeight="1">
      <c r="A27" s="46"/>
      <c r="B27" s="30"/>
      <c r="C27" s="30"/>
      <c r="D27" s="30"/>
      <c r="E27" s="30"/>
      <c r="F27" s="30"/>
      <c r="G27" s="47"/>
      <c r="H27" s="48"/>
      <c r="I27" s="49"/>
      <c r="J27" s="49"/>
      <c r="K27" s="49"/>
      <c r="L27" s="49"/>
      <c r="M27" s="49"/>
      <c r="N27" s="49"/>
      <c r="O27" s="49"/>
      <c r="P27" s="49"/>
      <c r="Q27" s="49"/>
    </row>
    <row r="28" spans="1:17" ht="15" customHeight="1">
      <c r="A28" s="273" t="s">
        <v>49</v>
      </c>
      <c r="B28" s="273"/>
      <c r="C28" s="29"/>
      <c r="D28" s="29"/>
      <c r="E28" s="30"/>
      <c r="F28" s="29"/>
      <c r="G28" s="31"/>
      <c r="H28" s="274"/>
      <c r="I28" s="261"/>
      <c r="J28" s="261"/>
      <c r="K28" s="275"/>
      <c r="L28" s="276"/>
      <c r="M28" s="277" t="s">
        <v>1</v>
      </c>
      <c r="N28" s="277"/>
      <c r="O28" s="277"/>
      <c r="P28" s="278">
        <v>2000000</v>
      </c>
      <c r="Q28" s="279"/>
    </row>
    <row r="29" spans="1:17" ht="39" customHeight="1">
      <c r="A29" s="10" t="s">
        <v>18</v>
      </c>
      <c r="B29" s="10" t="s">
        <v>3</v>
      </c>
      <c r="C29" s="10" t="s">
        <v>4</v>
      </c>
      <c r="D29" s="10" t="s">
        <v>5</v>
      </c>
      <c r="E29" s="10" t="s">
        <v>6</v>
      </c>
      <c r="F29" s="10" t="s">
        <v>7</v>
      </c>
      <c r="G29" s="10" t="s">
        <v>8</v>
      </c>
      <c r="H29" s="10" t="s">
        <v>9</v>
      </c>
      <c r="I29" s="10" t="s">
        <v>10</v>
      </c>
      <c r="J29" s="10" t="s">
        <v>11</v>
      </c>
      <c r="K29" s="10" t="s">
        <v>12</v>
      </c>
      <c r="L29" s="10" t="s">
        <v>13</v>
      </c>
      <c r="M29" s="262" t="s">
        <v>14</v>
      </c>
      <c r="N29" s="252"/>
      <c r="O29" s="252"/>
      <c r="P29" s="252"/>
      <c r="Q29" s="253"/>
    </row>
    <row r="30" spans="1:17" ht="15" customHeight="1" thickBot="1">
      <c r="A30" s="32">
        <v>19503</v>
      </c>
      <c r="B30" s="32" t="s">
        <v>56</v>
      </c>
      <c r="C30" s="32" t="s">
        <v>53</v>
      </c>
      <c r="D30" s="32" t="s">
        <v>54</v>
      </c>
      <c r="E30" s="32">
        <v>10</v>
      </c>
      <c r="F30" s="32" t="s">
        <v>55</v>
      </c>
      <c r="G30" s="33">
        <v>2000000</v>
      </c>
      <c r="H30" s="32" t="s">
        <v>15</v>
      </c>
      <c r="I30" s="32">
        <v>76</v>
      </c>
      <c r="J30" s="32"/>
      <c r="K30" s="35"/>
      <c r="L30" s="36">
        <v>43511</v>
      </c>
      <c r="M30" s="251" t="s">
        <v>60</v>
      </c>
      <c r="N30" s="263"/>
      <c r="O30" s="263"/>
      <c r="P30" s="263"/>
      <c r="Q30" s="264"/>
    </row>
    <row r="31" spans="1:17" ht="15" customHeight="1" thickBot="1">
      <c r="A31" s="265" t="s">
        <v>57</v>
      </c>
      <c r="B31" s="266"/>
      <c r="C31" s="266"/>
      <c r="D31" s="266"/>
      <c r="E31" s="266"/>
      <c r="F31" s="266"/>
      <c r="G31" s="105">
        <f>G30</f>
        <v>2000000</v>
      </c>
      <c r="H31" s="37" t="s">
        <v>10</v>
      </c>
      <c r="I31" s="128">
        <f>SUM(I30:I30)</f>
        <v>76</v>
      </c>
      <c r="J31" s="128">
        <f>SUM(J30:J30)</f>
        <v>0</v>
      </c>
      <c r="K31" s="39"/>
      <c r="L31" s="40"/>
      <c r="M31" s="154"/>
      <c r="N31" s="154"/>
      <c r="O31" s="154"/>
      <c r="P31" s="154"/>
      <c r="Q31" s="155"/>
    </row>
    <row r="32" spans="1:17" ht="15" customHeight="1" thickBot="1">
      <c r="A32" s="267" t="s">
        <v>58</v>
      </c>
      <c r="B32" s="268"/>
      <c r="C32" s="268"/>
      <c r="D32" s="268"/>
      <c r="E32" s="268"/>
      <c r="F32" s="268"/>
      <c r="G32" s="18">
        <v>0</v>
      </c>
      <c r="H32" s="19" t="s">
        <v>10</v>
      </c>
      <c r="I32" s="19">
        <v>0</v>
      </c>
      <c r="J32" s="19">
        <f>J30</f>
        <v>0</v>
      </c>
      <c r="K32" s="153"/>
      <c r="L32" s="154"/>
      <c r="M32" s="157"/>
      <c r="N32" s="157"/>
      <c r="O32" s="157"/>
      <c r="P32" s="157"/>
      <c r="Q32" s="158"/>
    </row>
    <row r="33" spans="1:17" ht="15" customHeight="1">
      <c r="A33" s="249" t="s">
        <v>59</v>
      </c>
      <c r="B33" s="250"/>
      <c r="C33" s="250"/>
      <c r="D33" s="250"/>
      <c r="E33" s="250"/>
      <c r="F33" s="250"/>
      <c r="G33" s="28">
        <f>SUM(P28-G32)</f>
        <v>2000000</v>
      </c>
      <c r="H33" s="269"/>
      <c r="I33" s="270"/>
      <c r="J33" s="270"/>
      <c r="K33" s="270"/>
      <c r="L33" s="270"/>
      <c r="M33" s="270"/>
      <c r="N33" s="270"/>
      <c r="O33" s="270"/>
      <c r="P33" s="270"/>
      <c r="Q33" s="271"/>
    </row>
    <row r="34" spans="1:17" ht="15" customHeight="1">
      <c r="A34" s="46"/>
      <c r="B34" s="30"/>
      <c r="C34" s="30"/>
      <c r="D34" s="30"/>
      <c r="E34" s="30"/>
      <c r="F34" s="30"/>
      <c r="G34" s="47"/>
      <c r="H34" s="48"/>
      <c r="I34" s="49"/>
      <c r="J34" s="49"/>
      <c r="K34" s="49"/>
      <c r="L34" s="49"/>
      <c r="M34" s="152"/>
      <c r="N34" s="152"/>
      <c r="O34" s="152"/>
      <c r="P34" s="152"/>
      <c r="Q34" s="51"/>
    </row>
    <row r="35" spans="1:17" ht="15">
      <c r="A35" s="52"/>
      <c r="B35" s="53"/>
      <c r="C35" s="53"/>
      <c r="D35" s="53"/>
      <c r="E35" s="53"/>
      <c r="F35" s="53"/>
      <c r="G35" s="54"/>
      <c r="H35" s="55"/>
      <c r="I35" s="55"/>
      <c r="J35" s="55"/>
      <c r="K35" s="56"/>
      <c r="L35" s="57"/>
      <c r="M35" s="272" t="s">
        <v>38</v>
      </c>
      <c r="N35" s="272"/>
      <c r="O35" s="272"/>
      <c r="P35" s="272"/>
      <c r="Q35" s="7">
        <v>14443221</v>
      </c>
    </row>
    <row r="36" spans="1:17" ht="15">
      <c r="A36" s="52"/>
      <c r="B36" s="53"/>
      <c r="C36" s="53"/>
      <c r="D36" s="53"/>
      <c r="E36" s="53"/>
      <c r="F36" s="53"/>
      <c r="G36" s="54"/>
      <c r="H36" s="55"/>
      <c r="I36" s="55"/>
      <c r="J36" s="55"/>
      <c r="K36" s="56"/>
      <c r="L36" s="57"/>
      <c r="M36" s="258" t="s">
        <v>144</v>
      </c>
      <c r="N36" s="258"/>
      <c r="O36" s="258"/>
      <c r="P36" s="258"/>
      <c r="Q36" s="58">
        <v>4500000</v>
      </c>
    </row>
    <row r="37" spans="1:17" ht="15">
      <c r="A37" s="52"/>
      <c r="B37" s="53"/>
      <c r="C37" s="53"/>
      <c r="D37" s="53"/>
      <c r="E37" s="53"/>
      <c r="F37" s="53"/>
      <c r="G37" s="54"/>
      <c r="H37" s="55"/>
      <c r="I37" s="55"/>
      <c r="J37" s="55"/>
      <c r="K37" s="56"/>
      <c r="L37" s="57"/>
      <c r="M37" s="259" t="s">
        <v>145</v>
      </c>
      <c r="N37" s="259"/>
      <c r="O37" s="259"/>
      <c r="P37" s="259"/>
      <c r="Q37" s="59">
        <v>11160000</v>
      </c>
    </row>
    <row r="38" spans="1:17" ht="15.75" customHeight="1" thickBot="1">
      <c r="A38" s="52"/>
      <c r="B38" s="53"/>
      <c r="C38" s="53"/>
      <c r="D38" s="53"/>
      <c r="E38" s="53"/>
      <c r="F38" s="53"/>
      <c r="G38" s="54"/>
      <c r="H38" s="55"/>
      <c r="I38" s="55"/>
      <c r="J38" s="55"/>
      <c r="K38" s="56"/>
      <c r="L38" s="57"/>
      <c r="M38" s="260" t="s">
        <v>43</v>
      </c>
      <c r="N38" s="260"/>
      <c r="O38" s="260"/>
      <c r="P38" s="260"/>
      <c r="Q38" s="60">
        <f>SUM(Q36:Q37)</f>
        <v>15660000</v>
      </c>
    </row>
    <row r="39" spans="1:17" ht="20.25" customHeight="1">
      <c r="A39" s="61" t="s">
        <v>15</v>
      </c>
      <c r="B39" s="53"/>
      <c r="C39" s="53"/>
      <c r="D39" s="53"/>
      <c r="E39" s="53"/>
      <c r="F39" s="53"/>
      <c r="G39" s="54"/>
      <c r="H39" s="55"/>
      <c r="I39" s="55"/>
      <c r="J39" s="55"/>
      <c r="K39" s="56"/>
      <c r="L39" s="57"/>
      <c r="M39" s="261" t="s">
        <v>37</v>
      </c>
      <c r="N39" s="261"/>
      <c r="O39" s="261"/>
      <c r="P39" s="261"/>
      <c r="Q39" s="62">
        <f>SUM(Q35+Q38)</f>
        <v>30103221</v>
      </c>
    </row>
    <row r="40" spans="1:17" ht="51">
      <c r="A40" s="10" t="s">
        <v>18</v>
      </c>
      <c r="B40" s="10" t="s">
        <v>3</v>
      </c>
      <c r="C40" s="10" t="s">
        <v>4</v>
      </c>
      <c r="D40" s="10" t="s">
        <v>5</v>
      </c>
      <c r="E40" s="10" t="s">
        <v>6</v>
      </c>
      <c r="F40" s="10" t="s">
        <v>7</v>
      </c>
      <c r="G40" s="10" t="s">
        <v>8</v>
      </c>
      <c r="H40" s="10" t="s">
        <v>9</v>
      </c>
      <c r="I40" s="10" t="s">
        <v>10</v>
      </c>
      <c r="J40" s="10" t="s">
        <v>11</v>
      </c>
      <c r="K40" s="10" t="s">
        <v>12</v>
      </c>
      <c r="L40" s="10" t="s">
        <v>13</v>
      </c>
      <c r="M40" s="262" t="s">
        <v>14</v>
      </c>
      <c r="N40" s="252"/>
      <c r="O40" s="252"/>
      <c r="P40" s="252"/>
      <c r="Q40" s="253"/>
    </row>
    <row r="41" spans="1:17" ht="15">
      <c r="A41" s="32">
        <v>19406</v>
      </c>
      <c r="B41" s="32" t="s">
        <v>46</v>
      </c>
      <c r="C41" s="106" t="s">
        <v>50</v>
      </c>
      <c r="D41" s="113" t="s">
        <v>51</v>
      </c>
      <c r="E41" s="106">
        <v>11</v>
      </c>
      <c r="F41" s="106" t="s">
        <v>52</v>
      </c>
      <c r="G41" s="107">
        <v>4000000</v>
      </c>
      <c r="H41" s="106" t="s">
        <v>15</v>
      </c>
      <c r="I41" s="106">
        <v>242</v>
      </c>
      <c r="J41" s="106">
        <v>22</v>
      </c>
      <c r="K41" s="108">
        <v>0.04</v>
      </c>
      <c r="L41" s="109">
        <v>43479</v>
      </c>
      <c r="M41" s="251" t="s">
        <v>61</v>
      </c>
      <c r="N41" s="252"/>
      <c r="O41" s="252"/>
      <c r="P41" s="252"/>
      <c r="Q41" s="253"/>
    </row>
    <row r="42" spans="1:17" ht="15">
      <c r="A42" s="32">
        <v>19502</v>
      </c>
      <c r="B42" s="106" t="s">
        <v>66</v>
      </c>
      <c r="C42" s="113" t="s">
        <v>63</v>
      </c>
      <c r="D42" s="113" t="s">
        <v>64</v>
      </c>
      <c r="E42" s="106">
        <v>3</v>
      </c>
      <c r="F42" s="106" t="s">
        <v>52</v>
      </c>
      <c r="G42" s="107">
        <v>2000000</v>
      </c>
      <c r="H42" s="106" t="s">
        <v>15</v>
      </c>
      <c r="I42" s="106">
        <v>126</v>
      </c>
      <c r="J42" s="106">
        <v>3</v>
      </c>
      <c r="K42" s="108">
        <v>0.09</v>
      </c>
      <c r="L42" s="109">
        <v>43525</v>
      </c>
      <c r="M42" s="251" t="s">
        <v>65</v>
      </c>
      <c r="N42" s="252"/>
      <c r="O42" s="252"/>
      <c r="P42" s="252"/>
      <c r="Q42" s="253"/>
    </row>
    <row r="43" spans="1:17" ht="15">
      <c r="A43" s="32">
        <v>19409</v>
      </c>
      <c r="B43" s="106" t="s">
        <v>71</v>
      </c>
      <c r="C43" s="106" t="s">
        <v>72</v>
      </c>
      <c r="D43" s="106" t="s">
        <v>73</v>
      </c>
      <c r="E43" s="106">
        <v>4</v>
      </c>
      <c r="F43" s="106" t="s">
        <v>74</v>
      </c>
      <c r="G43" s="107">
        <v>4000000</v>
      </c>
      <c r="H43" s="106" t="s">
        <v>15</v>
      </c>
      <c r="I43" s="106">
        <v>93</v>
      </c>
      <c r="J43" s="106">
        <v>25</v>
      </c>
      <c r="K43" s="108">
        <v>0.04</v>
      </c>
      <c r="L43" s="109">
        <v>43532</v>
      </c>
      <c r="M43" s="251" t="s">
        <v>151</v>
      </c>
      <c r="N43" s="256"/>
      <c r="O43" s="256"/>
      <c r="P43" s="256"/>
      <c r="Q43" s="257"/>
    </row>
    <row r="44" spans="1:17" ht="15" customHeight="1">
      <c r="A44" s="32">
        <v>19504</v>
      </c>
      <c r="B44" s="32" t="s">
        <v>68</v>
      </c>
      <c r="C44" s="106" t="s">
        <v>69</v>
      </c>
      <c r="D44" s="113" t="s">
        <v>51</v>
      </c>
      <c r="E44" s="106">
        <v>11</v>
      </c>
      <c r="F44" s="106" t="s">
        <v>52</v>
      </c>
      <c r="G44" s="107">
        <v>1650000</v>
      </c>
      <c r="H44" s="106" t="s">
        <v>70</v>
      </c>
      <c r="I44" s="106">
        <v>114</v>
      </c>
      <c r="J44" s="106">
        <v>11</v>
      </c>
      <c r="K44" s="108">
        <v>0.09</v>
      </c>
      <c r="L44" s="109">
        <v>43535</v>
      </c>
      <c r="M44" s="251" t="s">
        <v>152</v>
      </c>
      <c r="N44" s="252"/>
      <c r="O44" s="252"/>
      <c r="P44" s="252"/>
      <c r="Q44" s="253"/>
    </row>
    <row r="45" spans="1:17" ht="15">
      <c r="A45" s="32">
        <v>19418</v>
      </c>
      <c r="B45" s="32" t="s">
        <v>82</v>
      </c>
      <c r="C45" s="113" t="s">
        <v>80</v>
      </c>
      <c r="D45" s="106" t="s">
        <v>81</v>
      </c>
      <c r="E45" s="106">
        <v>7</v>
      </c>
      <c r="F45" s="106" t="s">
        <v>52</v>
      </c>
      <c r="G45" s="107">
        <v>4000000</v>
      </c>
      <c r="H45" s="106" t="s">
        <v>15</v>
      </c>
      <c r="I45" s="106">
        <v>204</v>
      </c>
      <c r="J45" s="106">
        <v>67</v>
      </c>
      <c r="K45" s="108">
        <v>0.04</v>
      </c>
      <c r="L45" s="109">
        <v>43539</v>
      </c>
      <c r="M45" s="251"/>
      <c r="N45" s="252"/>
      <c r="O45" s="252"/>
      <c r="P45" s="252"/>
      <c r="Q45" s="253"/>
    </row>
    <row r="46" spans="1:17" ht="15">
      <c r="A46" s="32">
        <v>19051</v>
      </c>
      <c r="B46" s="32" t="s">
        <v>84</v>
      </c>
      <c r="C46" s="113" t="s">
        <v>85</v>
      </c>
      <c r="D46" s="106" t="s">
        <v>54</v>
      </c>
      <c r="E46" s="106">
        <v>10</v>
      </c>
      <c r="F46" s="106" t="s">
        <v>133</v>
      </c>
      <c r="G46" s="107">
        <v>2500000</v>
      </c>
      <c r="H46" s="106" t="s">
        <v>15</v>
      </c>
      <c r="I46" s="106">
        <v>99</v>
      </c>
      <c r="J46" s="106">
        <v>14</v>
      </c>
      <c r="K46" s="108">
        <v>0.09</v>
      </c>
      <c r="L46" s="109">
        <v>43557</v>
      </c>
      <c r="M46" s="254"/>
      <c r="N46" s="255"/>
      <c r="O46" s="255"/>
      <c r="P46" s="255"/>
      <c r="Q46" s="255"/>
    </row>
    <row r="47" spans="1:17" ht="15">
      <c r="A47" s="32">
        <v>19235</v>
      </c>
      <c r="B47" s="135" t="s">
        <v>86</v>
      </c>
      <c r="C47" s="106" t="s">
        <v>87</v>
      </c>
      <c r="D47" s="106" t="s">
        <v>88</v>
      </c>
      <c r="E47" s="106">
        <v>1</v>
      </c>
      <c r="F47" s="106" t="s">
        <v>52</v>
      </c>
      <c r="G47" s="107">
        <v>950000</v>
      </c>
      <c r="H47" s="106" t="s">
        <v>15</v>
      </c>
      <c r="I47" s="106">
        <v>40</v>
      </c>
      <c r="J47" s="106">
        <v>10</v>
      </c>
      <c r="K47" s="108">
        <v>0.09</v>
      </c>
      <c r="L47" s="109">
        <v>43557</v>
      </c>
      <c r="M47" s="254"/>
      <c r="N47" s="255"/>
      <c r="O47" s="255"/>
      <c r="P47" s="255"/>
      <c r="Q47" s="255"/>
    </row>
    <row r="48" spans="1:17" ht="15">
      <c r="A48" s="32">
        <v>19216</v>
      </c>
      <c r="B48" s="32" t="s">
        <v>89</v>
      </c>
      <c r="C48" s="136" t="s">
        <v>90</v>
      </c>
      <c r="D48" s="106" t="s">
        <v>91</v>
      </c>
      <c r="E48" s="106">
        <v>2</v>
      </c>
      <c r="F48" s="106" t="s">
        <v>52</v>
      </c>
      <c r="G48" s="107">
        <v>2300000</v>
      </c>
      <c r="H48" s="106" t="s">
        <v>70</v>
      </c>
      <c r="I48" s="106">
        <v>48</v>
      </c>
      <c r="J48" s="106">
        <v>17</v>
      </c>
      <c r="K48" s="108">
        <v>0.09</v>
      </c>
      <c r="L48" s="109">
        <v>43557</v>
      </c>
      <c r="M48" s="254"/>
      <c r="N48" s="255"/>
      <c r="O48" s="255"/>
      <c r="P48" s="255"/>
      <c r="Q48" s="255"/>
    </row>
    <row r="49" spans="1:17" ht="15">
      <c r="A49" s="32">
        <v>19338</v>
      </c>
      <c r="B49" s="32" t="s">
        <v>92</v>
      </c>
      <c r="C49" s="106" t="s">
        <v>93</v>
      </c>
      <c r="D49" s="106" t="s">
        <v>94</v>
      </c>
      <c r="E49" s="106">
        <v>3</v>
      </c>
      <c r="F49" s="106" t="s">
        <v>52</v>
      </c>
      <c r="G49" s="107">
        <v>1500000</v>
      </c>
      <c r="H49" s="106" t="s">
        <v>70</v>
      </c>
      <c r="I49" s="106">
        <v>68</v>
      </c>
      <c r="J49" s="106">
        <v>10</v>
      </c>
      <c r="K49" s="108">
        <v>0.09</v>
      </c>
      <c r="L49" s="109">
        <v>43557</v>
      </c>
      <c r="M49" s="251"/>
      <c r="N49" s="252"/>
      <c r="O49" s="252"/>
      <c r="P49" s="252"/>
      <c r="Q49" s="253"/>
    </row>
    <row r="50" spans="1:17" ht="15">
      <c r="A50" s="32">
        <v>19214</v>
      </c>
      <c r="B50" s="32" t="s">
        <v>95</v>
      </c>
      <c r="C50" s="106" t="s">
        <v>93</v>
      </c>
      <c r="D50" s="106" t="s">
        <v>94</v>
      </c>
      <c r="E50" s="106">
        <v>3</v>
      </c>
      <c r="F50" s="106" t="s">
        <v>52</v>
      </c>
      <c r="G50" s="107">
        <v>3400000</v>
      </c>
      <c r="H50" s="106" t="s">
        <v>70</v>
      </c>
      <c r="I50" s="106">
        <v>48</v>
      </c>
      <c r="J50" s="106">
        <v>21</v>
      </c>
      <c r="K50" s="108">
        <v>0.09</v>
      </c>
      <c r="L50" s="109">
        <v>43557</v>
      </c>
      <c r="M50" s="251"/>
      <c r="N50" s="252"/>
      <c r="O50" s="252"/>
      <c r="P50" s="252"/>
      <c r="Q50" s="253"/>
    </row>
    <row r="51" spans="1:17" ht="15">
      <c r="A51" s="32">
        <v>19285</v>
      </c>
      <c r="B51" s="32" t="s">
        <v>96</v>
      </c>
      <c r="C51" s="113" t="s">
        <v>97</v>
      </c>
      <c r="D51" s="113" t="s">
        <v>98</v>
      </c>
      <c r="E51" s="106">
        <v>3</v>
      </c>
      <c r="F51" s="106" t="s">
        <v>52</v>
      </c>
      <c r="G51" s="107">
        <v>2200000</v>
      </c>
      <c r="H51" s="106" t="s">
        <v>70</v>
      </c>
      <c r="I51" s="106">
        <v>88</v>
      </c>
      <c r="J51" s="106">
        <v>24</v>
      </c>
      <c r="K51" s="108">
        <v>0.09</v>
      </c>
      <c r="L51" s="109">
        <v>43557</v>
      </c>
      <c r="M51" s="254"/>
      <c r="N51" s="255"/>
      <c r="O51" s="255"/>
      <c r="P51" s="255"/>
      <c r="Q51" s="255"/>
    </row>
    <row r="52" spans="1:17" ht="15">
      <c r="A52" s="32">
        <v>19126</v>
      </c>
      <c r="B52" s="32" t="s">
        <v>100</v>
      </c>
      <c r="C52" s="113" t="s">
        <v>99</v>
      </c>
      <c r="D52" s="113" t="s">
        <v>98</v>
      </c>
      <c r="E52" s="106">
        <v>3</v>
      </c>
      <c r="F52" s="106" t="s">
        <v>52</v>
      </c>
      <c r="G52" s="107">
        <v>4000000</v>
      </c>
      <c r="H52" s="106" t="s">
        <v>15</v>
      </c>
      <c r="I52" s="106">
        <v>75</v>
      </c>
      <c r="J52" s="106">
        <v>67</v>
      </c>
      <c r="K52" s="108">
        <v>0.09</v>
      </c>
      <c r="L52" s="109">
        <v>43557</v>
      </c>
      <c r="M52" s="254"/>
      <c r="N52" s="255"/>
      <c r="O52" s="255"/>
      <c r="P52" s="255"/>
      <c r="Q52" s="255"/>
    </row>
    <row r="53" spans="1:17" ht="15">
      <c r="A53" s="32">
        <v>19009</v>
      </c>
      <c r="B53" s="32" t="s">
        <v>102</v>
      </c>
      <c r="C53" s="113" t="s">
        <v>97</v>
      </c>
      <c r="D53" s="113" t="s">
        <v>98</v>
      </c>
      <c r="E53" s="106">
        <v>3</v>
      </c>
      <c r="F53" s="106" t="s">
        <v>52</v>
      </c>
      <c r="G53" s="107">
        <v>1300000</v>
      </c>
      <c r="H53" s="106" t="s">
        <v>15</v>
      </c>
      <c r="I53" s="106">
        <v>99</v>
      </c>
      <c r="J53" s="106">
        <v>8</v>
      </c>
      <c r="K53" s="108">
        <v>0.09</v>
      </c>
      <c r="L53" s="109">
        <v>43557</v>
      </c>
      <c r="M53" s="254"/>
      <c r="N53" s="255"/>
      <c r="O53" s="255"/>
      <c r="P53" s="255"/>
      <c r="Q53" s="255"/>
    </row>
    <row r="54" spans="1:17" ht="15">
      <c r="A54" s="32">
        <v>19234</v>
      </c>
      <c r="B54" s="32" t="s">
        <v>103</v>
      </c>
      <c r="C54" s="106" t="s">
        <v>104</v>
      </c>
      <c r="D54" s="106" t="s">
        <v>105</v>
      </c>
      <c r="E54" s="106">
        <v>3</v>
      </c>
      <c r="F54" s="106" t="s">
        <v>52</v>
      </c>
      <c r="G54" s="107">
        <v>1050000</v>
      </c>
      <c r="H54" s="106" t="s">
        <v>70</v>
      </c>
      <c r="I54" s="106">
        <v>83</v>
      </c>
      <c r="J54" s="106">
        <v>13</v>
      </c>
      <c r="K54" s="108">
        <v>0.09</v>
      </c>
      <c r="L54" s="109">
        <v>43557</v>
      </c>
      <c r="M54" s="254"/>
      <c r="N54" s="255"/>
      <c r="O54" s="255"/>
      <c r="P54" s="255"/>
      <c r="Q54" s="255"/>
    </row>
    <row r="55" spans="1:17" ht="15">
      <c r="A55" s="32">
        <v>19236</v>
      </c>
      <c r="B55" s="32" t="s">
        <v>106</v>
      </c>
      <c r="C55" s="106" t="s">
        <v>107</v>
      </c>
      <c r="D55" s="106" t="s">
        <v>108</v>
      </c>
      <c r="E55" s="106">
        <v>4</v>
      </c>
      <c r="F55" s="106" t="s">
        <v>52</v>
      </c>
      <c r="G55" s="107">
        <v>950000</v>
      </c>
      <c r="H55" s="106" t="s">
        <v>70</v>
      </c>
      <c r="I55" s="106">
        <v>48</v>
      </c>
      <c r="J55" s="106">
        <v>10</v>
      </c>
      <c r="K55" s="108">
        <v>0.09</v>
      </c>
      <c r="L55" s="109">
        <v>43557</v>
      </c>
      <c r="M55" s="251"/>
      <c r="N55" s="252"/>
      <c r="O55" s="252"/>
      <c r="P55" s="252"/>
      <c r="Q55" s="253"/>
    </row>
    <row r="56" spans="1:17" ht="15">
      <c r="A56" s="32">
        <v>19365</v>
      </c>
      <c r="B56" s="32" t="s">
        <v>109</v>
      </c>
      <c r="C56" s="106" t="s">
        <v>110</v>
      </c>
      <c r="D56" s="106" t="s">
        <v>111</v>
      </c>
      <c r="E56" s="106">
        <v>6</v>
      </c>
      <c r="F56" s="106" t="s">
        <v>52</v>
      </c>
      <c r="G56" s="107">
        <v>2525000</v>
      </c>
      <c r="H56" s="106" t="s">
        <v>70</v>
      </c>
      <c r="I56" s="106">
        <v>48</v>
      </c>
      <c r="J56" s="106">
        <v>19</v>
      </c>
      <c r="K56" s="108">
        <v>0.09</v>
      </c>
      <c r="L56" s="109">
        <v>43557</v>
      </c>
      <c r="M56" s="254"/>
      <c r="N56" s="255"/>
      <c r="O56" s="255"/>
      <c r="P56" s="255"/>
      <c r="Q56" s="255"/>
    </row>
    <row r="57" spans="1:17" ht="15">
      <c r="A57" s="32">
        <v>19179</v>
      </c>
      <c r="B57" s="32" t="s">
        <v>116</v>
      </c>
      <c r="C57" s="106" t="s">
        <v>117</v>
      </c>
      <c r="D57" s="106" t="s">
        <v>117</v>
      </c>
      <c r="E57" s="106">
        <v>7</v>
      </c>
      <c r="F57" s="106" t="s">
        <v>52</v>
      </c>
      <c r="G57" s="107">
        <v>3000000</v>
      </c>
      <c r="H57" s="106" t="s">
        <v>70</v>
      </c>
      <c r="I57" s="106">
        <v>36</v>
      </c>
      <c r="J57" s="106">
        <v>17</v>
      </c>
      <c r="K57" s="108">
        <v>0.09</v>
      </c>
      <c r="L57" s="109">
        <v>43557</v>
      </c>
      <c r="M57" s="251"/>
      <c r="N57" s="252"/>
      <c r="O57" s="252"/>
      <c r="P57" s="252"/>
      <c r="Q57" s="253"/>
    </row>
    <row r="58" spans="1:17" ht="15">
      <c r="A58" s="32">
        <v>19095</v>
      </c>
      <c r="B58" s="32" t="s">
        <v>118</v>
      </c>
      <c r="C58" s="106" t="s">
        <v>119</v>
      </c>
      <c r="D58" s="106" t="s">
        <v>120</v>
      </c>
      <c r="E58" s="106">
        <v>7</v>
      </c>
      <c r="F58" s="106" t="s">
        <v>52</v>
      </c>
      <c r="G58" s="107">
        <v>2336000</v>
      </c>
      <c r="H58" s="106" t="s">
        <v>70</v>
      </c>
      <c r="I58" s="106">
        <v>57</v>
      </c>
      <c r="J58" s="106">
        <v>40</v>
      </c>
      <c r="K58" s="108">
        <v>0.09</v>
      </c>
      <c r="L58" s="109">
        <v>43557</v>
      </c>
      <c r="M58" s="251"/>
      <c r="N58" s="252"/>
      <c r="O58" s="252"/>
      <c r="P58" s="252"/>
      <c r="Q58" s="253"/>
    </row>
    <row r="59" spans="1:17" ht="15">
      <c r="A59" s="32">
        <v>19180</v>
      </c>
      <c r="B59" s="32" t="s">
        <v>122</v>
      </c>
      <c r="C59" s="113" t="s">
        <v>80</v>
      </c>
      <c r="D59" s="106" t="s">
        <v>81</v>
      </c>
      <c r="E59" s="106">
        <v>7</v>
      </c>
      <c r="F59" s="106" t="s">
        <v>52</v>
      </c>
      <c r="G59" s="107">
        <v>3245000</v>
      </c>
      <c r="H59" s="106" t="s">
        <v>15</v>
      </c>
      <c r="I59" s="106">
        <v>100</v>
      </c>
      <c r="J59" s="106">
        <v>30</v>
      </c>
      <c r="K59" s="108">
        <v>0.09</v>
      </c>
      <c r="L59" s="109">
        <v>43557</v>
      </c>
      <c r="M59" s="251"/>
      <c r="N59" s="252"/>
      <c r="O59" s="252"/>
      <c r="P59" s="252"/>
      <c r="Q59" s="253"/>
    </row>
    <row r="60" spans="1:17" ht="15">
      <c r="A60" s="32">
        <v>19238</v>
      </c>
      <c r="B60" s="32" t="s">
        <v>123</v>
      </c>
      <c r="C60" s="106" t="s">
        <v>124</v>
      </c>
      <c r="D60" s="106" t="s">
        <v>125</v>
      </c>
      <c r="E60" s="106">
        <v>8</v>
      </c>
      <c r="F60" s="106" t="s">
        <v>52</v>
      </c>
      <c r="G60" s="107">
        <v>2850000</v>
      </c>
      <c r="H60" s="106" t="s">
        <v>70</v>
      </c>
      <c r="I60" s="106">
        <v>38</v>
      </c>
      <c r="J60" s="106">
        <v>30</v>
      </c>
      <c r="K60" s="108">
        <v>0.09</v>
      </c>
      <c r="L60" s="109">
        <v>43557</v>
      </c>
      <c r="M60" s="251"/>
      <c r="N60" s="252"/>
      <c r="O60" s="252"/>
      <c r="P60" s="252"/>
      <c r="Q60" s="253"/>
    </row>
    <row r="61" spans="1:17" ht="15">
      <c r="A61" s="32">
        <v>19304</v>
      </c>
      <c r="B61" s="32" t="s">
        <v>153</v>
      </c>
      <c r="C61" s="106" t="s">
        <v>154</v>
      </c>
      <c r="D61" s="106" t="s">
        <v>155</v>
      </c>
      <c r="E61" s="106">
        <v>9</v>
      </c>
      <c r="F61" s="106" t="s">
        <v>52</v>
      </c>
      <c r="G61" s="107">
        <v>1700000</v>
      </c>
      <c r="H61" s="106" t="s">
        <v>70</v>
      </c>
      <c r="I61" s="106">
        <v>30</v>
      </c>
      <c r="J61" s="106">
        <v>11</v>
      </c>
      <c r="K61" s="108">
        <v>0.09</v>
      </c>
      <c r="L61" s="109">
        <v>43557</v>
      </c>
      <c r="M61" s="148"/>
      <c r="N61" s="149"/>
      <c r="O61" s="149"/>
      <c r="P61" s="149"/>
      <c r="Q61" s="150"/>
    </row>
    <row r="62" spans="1:17" ht="15">
      <c r="A62" s="32">
        <v>19136</v>
      </c>
      <c r="B62" s="32" t="s">
        <v>129</v>
      </c>
      <c r="C62" s="113" t="s">
        <v>76</v>
      </c>
      <c r="D62" s="113" t="s">
        <v>77</v>
      </c>
      <c r="E62" s="106">
        <v>9</v>
      </c>
      <c r="F62" s="106" t="s">
        <v>52</v>
      </c>
      <c r="G62" s="107">
        <v>4000000</v>
      </c>
      <c r="H62" s="106" t="s">
        <v>15</v>
      </c>
      <c r="I62" s="106">
        <v>69</v>
      </c>
      <c r="J62" s="106">
        <v>67</v>
      </c>
      <c r="K62" s="108">
        <v>0.09</v>
      </c>
      <c r="L62" s="109">
        <v>43557</v>
      </c>
      <c r="M62" s="251"/>
      <c r="N62" s="252"/>
      <c r="O62" s="252"/>
      <c r="P62" s="252"/>
      <c r="Q62" s="253"/>
    </row>
    <row r="63" spans="1:17" ht="15">
      <c r="A63" s="32">
        <v>19139</v>
      </c>
      <c r="B63" s="32" t="s">
        <v>130</v>
      </c>
      <c r="C63" s="113" t="s">
        <v>76</v>
      </c>
      <c r="D63" s="113" t="s">
        <v>77</v>
      </c>
      <c r="E63" s="106">
        <v>9</v>
      </c>
      <c r="F63" s="106" t="s">
        <v>52</v>
      </c>
      <c r="G63" s="107">
        <v>4000000</v>
      </c>
      <c r="H63" s="106" t="s">
        <v>15</v>
      </c>
      <c r="I63" s="106">
        <v>74</v>
      </c>
      <c r="J63" s="106">
        <v>69</v>
      </c>
      <c r="K63" s="108">
        <v>0.09</v>
      </c>
      <c r="L63" s="109">
        <v>43557</v>
      </c>
      <c r="M63" s="251"/>
      <c r="N63" s="252"/>
      <c r="O63" s="252"/>
      <c r="P63" s="252"/>
      <c r="Q63" s="253"/>
    </row>
    <row r="64" spans="1:17" ht="15">
      <c r="A64" s="32">
        <v>19332</v>
      </c>
      <c r="B64" s="32" t="s">
        <v>131</v>
      </c>
      <c r="C64" s="113" t="s">
        <v>85</v>
      </c>
      <c r="D64" s="106" t="s">
        <v>54</v>
      </c>
      <c r="E64" s="106">
        <v>10</v>
      </c>
      <c r="F64" s="106" t="s">
        <v>133</v>
      </c>
      <c r="G64" s="107">
        <v>2475000</v>
      </c>
      <c r="H64" s="106" t="s">
        <v>70</v>
      </c>
      <c r="I64" s="106">
        <v>42</v>
      </c>
      <c r="J64" s="106">
        <v>15</v>
      </c>
      <c r="K64" s="108">
        <v>0.09</v>
      </c>
      <c r="L64" s="109">
        <v>43557</v>
      </c>
      <c r="M64" s="251"/>
      <c r="N64" s="252"/>
      <c r="O64" s="252"/>
      <c r="P64" s="252"/>
      <c r="Q64" s="253"/>
    </row>
    <row r="65" spans="1:17" ht="15">
      <c r="A65" s="32">
        <v>19367</v>
      </c>
      <c r="B65" s="32" t="s">
        <v>132</v>
      </c>
      <c r="C65" s="113" t="s">
        <v>85</v>
      </c>
      <c r="D65" s="106" t="s">
        <v>54</v>
      </c>
      <c r="E65" s="106">
        <v>10</v>
      </c>
      <c r="F65" s="106" t="s">
        <v>52</v>
      </c>
      <c r="G65" s="107">
        <v>3800000</v>
      </c>
      <c r="H65" s="106" t="s">
        <v>70</v>
      </c>
      <c r="I65" s="106">
        <v>60</v>
      </c>
      <c r="J65" s="106">
        <v>23</v>
      </c>
      <c r="K65" s="108">
        <v>0.09</v>
      </c>
      <c r="L65" s="109">
        <v>43557</v>
      </c>
      <c r="M65" s="251"/>
      <c r="N65" s="252"/>
      <c r="O65" s="252"/>
      <c r="P65" s="252"/>
      <c r="Q65" s="253"/>
    </row>
    <row r="66" spans="1:17" ht="15">
      <c r="A66" s="32">
        <v>19330</v>
      </c>
      <c r="B66" s="32" t="s">
        <v>138</v>
      </c>
      <c r="C66" s="113" t="s">
        <v>139</v>
      </c>
      <c r="D66" s="106" t="s">
        <v>51</v>
      </c>
      <c r="E66" s="106">
        <v>11</v>
      </c>
      <c r="F66" s="106" t="s">
        <v>52</v>
      </c>
      <c r="G66" s="107">
        <v>1050000</v>
      </c>
      <c r="H66" s="106" t="s">
        <v>70</v>
      </c>
      <c r="I66" s="106">
        <v>90</v>
      </c>
      <c r="J66" s="106">
        <v>6</v>
      </c>
      <c r="K66" s="108">
        <v>0.09</v>
      </c>
      <c r="L66" s="109">
        <v>43557</v>
      </c>
      <c r="M66" s="251"/>
      <c r="N66" s="252"/>
      <c r="O66" s="252"/>
      <c r="P66" s="252"/>
      <c r="Q66" s="253"/>
    </row>
    <row r="67" spans="1:17" ht="15">
      <c r="A67" s="32">
        <v>19331</v>
      </c>
      <c r="B67" s="32" t="s">
        <v>140</v>
      </c>
      <c r="C67" s="113" t="s">
        <v>139</v>
      </c>
      <c r="D67" s="106" t="s">
        <v>51</v>
      </c>
      <c r="E67" s="106">
        <v>11</v>
      </c>
      <c r="F67" s="106" t="s">
        <v>52</v>
      </c>
      <c r="G67" s="107">
        <v>2000000</v>
      </c>
      <c r="H67" s="106" t="s">
        <v>15</v>
      </c>
      <c r="I67" s="106">
        <v>72</v>
      </c>
      <c r="J67" s="106">
        <v>11</v>
      </c>
      <c r="K67" s="108">
        <v>0.09</v>
      </c>
      <c r="L67" s="109">
        <v>43557</v>
      </c>
      <c r="M67" s="251"/>
      <c r="N67" s="252"/>
      <c r="O67" s="252"/>
      <c r="P67" s="252"/>
      <c r="Q67" s="253"/>
    </row>
    <row r="68" spans="1:17" ht="15.75" thickBot="1">
      <c r="A68" s="32">
        <v>19202</v>
      </c>
      <c r="B68" s="32" t="s">
        <v>141</v>
      </c>
      <c r="C68" s="106" t="s">
        <v>142</v>
      </c>
      <c r="D68" s="106" t="s">
        <v>143</v>
      </c>
      <c r="E68" s="106">
        <v>12</v>
      </c>
      <c r="F68" s="106" t="s">
        <v>52</v>
      </c>
      <c r="G68" s="107">
        <v>2745000</v>
      </c>
      <c r="H68" s="106" t="s">
        <v>70</v>
      </c>
      <c r="I68" s="106">
        <v>66</v>
      </c>
      <c r="J68" s="106">
        <v>20</v>
      </c>
      <c r="K68" s="108">
        <v>0.09</v>
      </c>
      <c r="L68" s="109">
        <v>43557</v>
      </c>
      <c r="M68" s="251"/>
      <c r="N68" s="252"/>
      <c r="O68" s="252"/>
      <c r="P68" s="252"/>
      <c r="Q68" s="253"/>
    </row>
    <row r="69" spans="1:17" ht="15">
      <c r="A69" s="243" t="s">
        <v>24</v>
      </c>
      <c r="B69" s="244"/>
      <c r="C69" s="244"/>
      <c r="D69" s="244"/>
      <c r="E69" s="244"/>
      <c r="F69" s="244"/>
      <c r="G69" s="63">
        <f>SUM(G43,G47,G49,G50,G54,G55,G56,G57,G58,G60,G61,G68)</f>
        <v>27006000</v>
      </c>
      <c r="H69" s="64" t="s">
        <v>10</v>
      </c>
      <c r="I69" s="126">
        <f>SUM(I43,I47,I49,I50,I54,I55,I56,I57,I58,I60,I61,I68)</f>
        <v>655</v>
      </c>
      <c r="J69" s="126">
        <f>SUM(J43,J47,J49,J50,J54,J55,J56,J57,J58,J60,J61,J68)</f>
        <v>226</v>
      </c>
      <c r="K69" s="66"/>
      <c r="L69" s="67"/>
      <c r="M69" s="67"/>
      <c r="N69" s="67"/>
      <c r="O69" s="67"/>
      <c r="P69" s="67"/>
      <c r="Q69" s="68"/>
    </row>
    <row r="70" spans="1:17" ht="15">
      <c r="A70" s="245" t="s">
        <v>25</v>
      </c>
      <c r="B70" s="246"/>
      <c r="C70" s="246"/>
      <c r="D70" s="246"/>
      <c r="E70" s="246"/>
      <c r="F70" s="246"/>
      <c r="G70" s="33">
        <f>SUM(G41,G42,G44,G45,G46,G48,G51,G52,G53,G59,G62,G63,G64,G65,G66,G67)</f>
        <v>44520000</v>
      </c>
      <c r="H70" s="69" t="s">
        <v>10</v>
      </c>
      <c r="I70" s="127">
        <f>SUM(I41,I42,I44,I45,I46,I48,I51,I52,I53,I59,I62,I63,I64,I65,I66,I67)</f>
        <v>1602</v>
      </c>
      <c r="J70" s="127">
        <f>SUM(J41,J42,J44,J45,J46,J48,J51,J52,J53,J59,J62,J63,J64,J65,J66,J67)</f>
        <v>454</v>
      </c>
      <c r="K70" s="71"/>
      <c r="L70" s="72"/>
      <c r="M70" s="73"/>
      <c r="N70" s="73"/>
      <c r="O70" s="73"/>
      <c r="P70" s="73"/>
      <c r="Q70" s="74"/>
    </row>
    <row r="71" spans="1:17" ht="16.5" thickBot="1">
      <c r="A71" s="241" t="s">
        <v>26</v>
      </c>
      <c r="B71" s="242"/>
      <c r="C71" s="242"/>
      <c r="D71" s="242"/>
      <c r="E71" s="242"/>
      <c r="F71" s="242"/>
      <c r="G71" s="111">
        <f>SUM(G69:G70)</f>
        <v>71526000</v>
      </c>
      <c r="H71" s="75" t="s">
        <v>10</v>
      </c>
      <c r="I71" s="131">
        <f>SUM(I69:I70)</f>
        <v>2257</v>
      </c>
      <c r="J71" s="131">
        <f>SUM(J69:J70)</f>
        <v>680</v>
      </c>
      <c r="K71" s="77"/>
      <c r="L71" s="78"/>
      <c r="M71" s="78"/>
      <c r="N71" s="78"/>
      <c r="O71" s="78"/>
      <c r="P71" s="78"/>
      <c r="Q71" s="79"/>
    </row>
    <row r="72" spans="1:17" ht="15" customHeight="1">
      <c r="A72" s="243" t="s">
        <v>27</v>
      </c>
      <c r="B72" s="244"/>
      <c r="C72" s="244"/>
      <c r="D72" s="244"/>
      <c r="E72" s="244"/>
      <c r="F72" s="244"/>
      <c r="G72" s="110">
        <v>0</v>
      </c>
      <c r="H72" s="64" t="s">
        <v>10</v>
      </c>
      <c r="I72" s="132">
        <v>0</v>
      </c>
      <c r="J72" s="132">
        <v>0</v>
      </c>
      <c r="K72" s="81"/>
      <c r="L72" s="157"/>
      <c r="M72" s="157"/>
      <c r="N72" s="157"/>
      <c r="O72" s="157"/>
      <c r="P72" s="157"/>
      <c r="Q72" s="158"/>
    </row>
    <row r="73" spans="1:17" ht="15" customHeight="1">
      <c r="A73" s="245" t="s">
        <v>28</v>
      </c>
      <c r="B73" s="246"/>
      <c r="C73" s="246"/>
      <c r="D73" s="246"/>
      <c r="E73" s="246"/>
      <c r="F73" s="246"/>
      <c r="G73" s="82">
        <f>G44</f>
        <v>1650000</v>
      </c>
      <c r="H73" s="69" t="s">
        <v>10</v>
      </c>
      <c r="I73" s="133">
        <f>I44</f>
        <v>114</v>
      </c>
      <c r="J73" s="133">
        <f>J44</f>
        <v>11</v>
      </c>
      <c r="K73" s="84"/>
      <c r="L73" s="73"/>
      <c r="M73" s="85"/>
      <c r="N73" s="85"/>
      <c r="O73" s="85"/>
      <c r="P73" s="85"/>
      <c r="Q73" s="86"/>
    </row>
    <row r="74" spans="1:17" ht="15" customHeight="1" thickBot="1">
      <c r="A74" s="247" t="s">
        <v>29</v>
      </c>
      <c r="B74" s="248"/>
      <c r="C74" s="248"/>
      <c r="D74" s="248"/>
      <c r="E74" s="248"/>
      <c r="F74" s="248"/>
      <c r="G74" s="116">
        <f>G43</f>
        <v>4000000</v>
      </c>
      <c r="H74" s="88" t="s">
        <v>10</v>
      </c>
      <c r="I74" s="88">
        <f>I43</f>
        <v>93</v>
      </c>
      <c r="J74" s="134">
        <f>J43</f>
        <v>25</v>
      </c>
      <c r="K74" s="91"/>
      <c r="L74" s="92"/>
      <c r="M74" s="92"/>
      <c r="N74" s="92"/>
      <c r="O74" s="92"/>
      <c r="P74" s="92"/>
      <c r="Q74" s="93"/>
    </row>
    <row r="75" spans="1:17" ht="15">
      <c r="A75" s="249" t="s">
        <v>30</v>
      </c>
      <c r="B75" s="250"/>
      <c r="C75" s="250"/>
      <c r="D75" s="250"/>
      <c r="E75" s="250"/>
      <c r="F75" s="250"/>
      <c r="G75" s="114">
        <f>Q35-G72</f>
        <v>14443221</v>
      </c>
      <c r="H75" s="156"/>
      <c r="I75" s="157"/>
      <c r="J75" s="157"/>
      <c r="K75" s="96"/>
      <c r="L75" s="96"/>
      <c r="M75" s="96"/>
      <c r="N75" s="96"/>
      <c r="O75" s="96"/>
      <c r="P75" s="96"/>
      <c r="Q75" s="97"/>
    </row>
    <row r="76" spans="1:17" ht="15">
      <c r="A76" s="238" t="s">
        <v>31</v>
      </c>
      <c r="B76" s="239"/>
      <c r="C76" s="239"/>
      <c r="D76" s="239"/>
      <c r="E76" s="239"/>
      <c r="F76" s="239"/>
      <c r="G76" s="115">
        <f>Q37-G73</f>
        <v>9510000</v>
      </c>
      <c r="H76" s="99"/>
      <c r="I76" s="73"/>
      <c r="J76" s="73"/>
      <c r="K76" s="73"/>
      <c r="L76" s="73"/>
      <c r="M76" s="73"/>
      <c r="N76" s="73"/>
      <c r="O76" s="73"/>
      <c r="P76" s="73"/>
      <c r="Q76" s="74"/>
    </row>
    <row r="77" spans="1:17" ht="15">
      <c r="A77" s="238" t="s">
        <v>32</v>
      </c>
      <c r="B77" s="239"/>
      <c r="C77" s="239"/>
      <c r="D77" s="239"/>
      <c r="E77" s="239"/>
      <c r="F77" s="239"/>
      <c r="G77" s="115">
        <f>Q36-G74</f>
        <v>500000</v>
      </c>
      <c r="H77" s="99"/>
      <c r="I77" s="73"/>
      <c r="J77" s="73"/>
      <c r="K77" s="73"/>
      <c r="L77" s="73"/>
      <c r="M77" s="100"/>
      <c r="N77" s="100"/>
      <c r="O77" s="100"/>
      <c r="P77" s="100"/>
      <c r="Q77" s="100"/>
    </row>
    <row r="78" spans="1:17" ht="15" customHeight="1">
      <c r="A78" s="101"/>
      <c r="B78" s="101"/>
      <c r="C78" s="101"/>
      <c r="D78" s="101"/>
      <c r="E78" s="101"/>
      <c r="F78" s="152"/>
      <c r="G78" s="102"/>
      <c r="H78" s="101"/>
      <c r="I78" s="101"/>
      <c r="J78" s="101"/>
      <c r="K78" s="101"/>
      <c r="L78" s="101"/>
      <c r="M78" s="159"/>
      <c r="N78" s="101"/>
      <c r="O78" s="101"/>
      <c r="P78" s="101"/>
      <c r="Q78" s="101"/>
    </row>
    <row r="79" spans="1:17" ht="15" customHeight="1">
      <c r="A79" s="240" t="s">
        <v>134</v>
      </c>
      <c r="B79" s="240"/>
      <c r="C79" s="240"/>
      <c r="D79" s="240"/>
      <c r="E79" s="240"/>
      <c r="F79" s="240"/>
      <c r="G79" s="240"/>
      <c r="H79" s="240"/>
      <c r="I79" s="240"/>
      <c r="J79" s="240"/>
      <c r="K79" s="240"/>
      <c r="L79" s="240"/>
      <c r="M79" s="240"/>
      <c r="N79" s="101"/>
      <c r="O79" s="101"/>
      <c r="P79" s="101"/>
      <c r="Q79" s="101"/>
    </row>
    <row r="80" spans="1:17" ht="15" customHeight="1">
      <c r="A80" s="240" t="s">
        <v>34</v>
      </c>
      <c r="B80" s="240"/>
      <c r="C80" s="240"/>
      <c r="D80" s="240"/>
      <c r="E80" s="240"/>
      <c r="F80" s="240"/>
      <c r="G80" s="240"/>
      <c r="H80" s="240"/>
      <c r="I80" s="240"/>
      <c r="J80" s="240"/>
      <c r="K80" s="240"/>
      <c r="L80" s="240"/>
      <c r="M80" s="240"/>
      <c r="N80" s="101"/>
      <c r="O80" s="101"/>
      <c r="P80" s="101"/>
      <c r="Q80" s="101"/>
    </row>
    <row r="81" spans="1:17" ht="15">
      <c r="A81" s="240" t="s">
        <v>146</v>
      </c>
      <c r="B81" s="240"/>
      <c r="C81" s="240"/>
      <c r="D81" s="240"/>
      <c r="E81" s="240"/>
      <c r="F81" s="240"/>
      <c r="G81" s="240"/>
      <c r="H81" s="240"/>
      <c r="I81" s="240"/>
      <c r="J81" s="240"/>
      <c r="K81" s="240"/>
      <c r="L81" s="240"/>
      <c r="M81" s="240"/>
      <c r="N81" s="101"/>
      <c r="O81" s="101"/>
      <c r="P81" s="101"/>
      <c r="Q81" s="101"/>
    </row>
  </sheetData>
  <sheetProtection/>
  <mergeCells count="93">
    <mergeCell ref="A80:M80"/>
    <mergeCell ref="A81:M81"/>
    <mergeCell ref="A73:F73"/>
    <mergeCell ref="A74:F74"/>
    <mergeCell ref="A75:F75"/>
    <mergeCell ref="A76:F76"/>
    <mergeCell ref="A77:F77"/>
    <mergeCell ref="A79:M79"/>
    <mergeCell ref="M67:Q67"/>
    <mergeCell ref="M68:Q68"/>
    <mergeCell ref="A69:F69"/>
    <mergeCell ref="A70:F70"/>
    <mergeCell ref="A71:F71"/>
    <mergeCell ref="A72:F72"/>
    <mergeCell ref="M60:Q60"/>
    <mergeCell ref="M62:Q62"/>
    <mergeCell ref="M63:Q63"/>
    <mergeCell ref="M64:Q64"/>
    <mergeCell ref="M65:Q65"/>
    <mergeCell ref="M66:Q66"/>
    <mergeCell ref="M54:Q54"/>
    <mergeCell ref="M55:Q55"/>
    <mergeCell ref="M56:Q56"/>
    <mergeCell ref="M57:Q57"/>
    <mergeCell ref="M58:Q58"/>
    <mergeCell ref="M59:Q59"/>
    <mergeCell ref="M48:Q48"/>
    <mergeCell ref="M49:Q49"/>
    <mergeCell ref="M50:Q50"/>
    <mergeCell ref="M51:Q51"/>
    <mergeCell ref="M52:Q52"/>
    <mergeCell ref="M53:Q53"/>
    <mergeCell ref="M42:Q42"/>
    <mergeCell ref="M43:Q43"/>
    <mergeCell ref="M44:Q44"/>
    <mergeCell ref="M45:Q45"/>
    <mergeCell ref="M46:Q46"/>
    <mergeCell ref="M47:Q47"/>
    <mergeCell ref="M36:P36"/>
    <mergeCell ref="M37:P37"/>
    <mergeCell ref="M38:P38"/>
    <mergeCell ref="M39:P39"/>
    <mergeCell ref="M40:Q40"/>
    <mergeCell ref="M41:Q41"/>
    <mergeCell ref="M30:Q30"/>
    <mergeCell ref="A31:F31"/>
    <mergeCell ref="A32:F32"/>
    <mergeCell ref="A33:F33"/>
    <mergeCell ref="H33:Q33"/>
    <mergeCell ref="M35:P35"/>
    <mergeCell ref="A28:B28"/>
    <mergeCell ref="H28:J28"/>
    <mergeCell ref="K28:L28"/>
    <mergeCell ref="M28:O28"/>
    <mergeCell ref="P28:Q28"/>
    <mergeCell ref="M29:Q29"/>
    <mergeCell ref="M21:Q21"/>
    <mergeCell ref="M22:Q22"/>
    <mergeCell ref="A23:F23"/>
    <mergeCell ref="A24:F24"/>
    <mergeCell ref="A25:F25"/>
    <mergeCell ref="H25:Q25"/>
    <mergeCell ref="A17:F17"/>
    <mergeCell ref="K17:Q17"/>
    <mergeCell ref="A18:F18"/>
    <mergeCell ref="A19:F19"/>
    <mergeCell ref="H19:Q19"/>
    <mergeCell ref="A20:B20"/>
    <mergeCell ref="H20:J20"/>
    <mergeCell ref="K20:L20"/>
    <mergeCell ref="M20:O20"/>
    <mergeCell ref="P20:Q20"/>
    <mergeCell ref="M10:Q10"/>
    <mergeCell ref="M11:Q11"/>
    <mergeCell ref="M12:Q12"/>
    <mergeCell ref="M13:Q13"/>
    <mergeCell ref="M15:Q15"/>
    <mergeCell ref="A16:F16"/>
    <mergeCell ref="K16:Q16"/>
    <mergeCell ref="M14:Q14"/>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asinnott</cp:lastModifiedBy>
  <cp:lastPrinted>2019-12-02T23:15:57Z</cp:lastPrinted>
  <dcterms:created xsi:type="dcterms:W3CDTF">2018-01-22T15:10:48Z</dcterms:created>
  <dcterms:modified xsi:type="dcterms:W3CDTF">2019-12-17T16:52:53Z</dcterms:modified>
  <cp:category/>
  <cp:version/>
  <cp:contentType/>
  <cp:contentStatus/>
</cp:coreProperties>
</file>